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通江县2024年9月份基层公共就业创业服务站点人员岗位及社保补" sheetId="2" r:id="rId1"/>
  </sheets>
  <definedNames>
    <definedName name="_xlnm._FilterDatabase" localSheetId="0" hidden="1">通江县2024年9月份基层公共就业创业服务站点人员岗位及社保补!$A$4:$P$93</definedName>
    <definedName name="_xlnm.Print_Titles" localSheetId="0">通江县2024年9月份基层公共就业创业服务站点人员岗位及社保补!$1:$4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<sst xmlns="http://schemas.openxmlformats.org/spreadsheetml/2006/main" count="375" uniqueCount="320">
  <si>
    <t>通江县2024年9月份基层公共就业创业服务站点人员岗位及社保补贴资金名单</t>
  </si>
  <si>
    <t>序号</t>
  </si>
  <si>
    <t>乡镇</t>
  </si>
  <si>
    <t>姓名</t>
  </si>
  <si>
    <t>身份证号码</t>
  </si>
  <si>
    <t>联系电话</t>
  </si>
  <si>
    <t>应发工资</t>
  </si>
  <si>
    <t>社保部分</t>
  </si>
  <si>
    <t>管理费</t>
  </si>
  <si>
    <t>合计</t>
  </si>
  <si>
    <t>备注</t>
  </si>
  <si>
    <t>养老保险</t>
  </si>
  <si>
    <t>失业保险</t>
  </si>
  <si>
    <t>工伤保险</t>
  </si>
  <si>
    <t>社保基数调差（1-8月）</t>
  </si>
  <si>
    <t>小计</t>
  </si>
  <si>
    <t>养老</t>
  </si>
  <si>
    <t>失业</t>
  </si>
  <si>
    <t>工伤</t>
  </si>
  <si>
    <t>诺江镇</t>
  </si>
  <si>
    <t>王秀伍</t>
  </si>
  <si>
    <t>513721********7269</t>
  </si>
  <si>
    <t>152****1616</t>
  </si>
  <si>
    <t>杜军辰</t>
  </si>
  <si>
    <t>513025********0013</t>
  </si>
  <si>
    <t>137****5539</t>
  </si>
  <si>
    <t>高明新区</t>
  </si>
  <si>
    <t>杨琴</t>
  </si>
  <si>
    <t>513721********2843</t>
  </si>
  <si>
    <t>159****6691</t>
  </si>
  <si>
    <t>蒲佳庆</t>
  </si>
  <si>
    <t>513721********2620</t>
  </si>
  <si>
    <t>177****8128</t>
  </si>
  <si>
    <t>民胜镇</t>
  </si>
  <si>
    <t>何春蓉</t>
  </si>
  <si>
    <t>513721********744X</t>
  </si>
  <si>
    <t>135****7327</t>
  </si>
  <si>
    <t>王继兰</t>
  </si>
  <si>
    <t>513721********2462</t>
  </si>
  <si>
    <t>173****9660</t>
  </si>
  <si>
    <t>赖杰</t>
  </si>
  <si>
    <t>513721********2558</t>
  </si>
  <si>
    <t>180****9086</t>
  </si>
  <si>
    <t>火炬镇</t>
  </si>
  <si>
    <t>裴悦蓉</t>
  </si>
  <si>
    <t>513721********2729</t>
  </si>
  <si>
    <t>187****8094</t>
  </si>
  <si>
    <t>田英</t>
  </si>
  <si>
    <t>513721********2728</t>
  </si>
  <si>
    <t>159****5525</t>
  </si>
  <si>
    <t>杨柏镇</t>
  </si>
  <si>
    <t>汪洪英</t>
  </si>
  <si>
    <t>513721********0322</t>
  </si>
  <si>
    <t>138****5070</t>
  </si>
  <si>
    <t>王力琼</t>
  </si>
  <si>
    <t>513721********238X</t>
  </si>
  <si>
    <t>180****4268</t>
  </si>
  <si>
    <t>闫晓丽</t>
  </si>
  <si>
    <t>513721********2308</t>
  </si>
  <si>
    <t>187****1604</t>
  </si>
  <si>
    <t>广纳镇</t>
  </si>
  <si>
    <t>胡文静</t>
  </si>
  <si>
    <t>513721********7245</t>
  </si>
  <si>
    <t>183****9505</t>
  </si>
  <si>
    <t>苟梦婷</t>
  </si>
  <si>
    <t>513721********7141</t>
  </si>
  <si>
    <t>151****7039</t>
  </si>
  <si>
    <t>王榕</t>
  </si>
  <si>
    <t>513721********5062</t>
  </si>
  <si>
    <t>183****5812</t>
  </si>
  <si>
    <t>三溪镇</t>
  </si>
  <si>
    <t>谭春燕</t>
  </si>
  <si>
    <t>513721********4209</t>
  </si>
  <si>
    <t>199****1514</t>
  </si>
  <si>
    <t>铁佛镇</t>
  </si>
  <si>
    <t>陈和玲</t>
  </si>
  <si>
    <t>513721********7048</t>
  </si>
  <si>
    <t>173****2631</t>
  </si>
  <si>
    <t>岳玉梅</t>
  </si>
  <si>
    <t>513721********4244</t>
  </si>
  <si>
    <t>159****5535</t>
  </si>
  <si>
    <t>吴芳</t>
  </si>
  <si>
    <t>513721********4306</t>
  </si>
  <si>
    <t>158****6909</t>
  </si>
  <si>
    <t>王琼</t>
  </si>
  <si>
    <t>513721********4522</t>
  </si>
  <si>
    <t>133****9436</t>
  </si>
  <si>
    <t>李登</t>
  </si>
  <si>
    <t>513025********4391</t>
  </si>
  <si>
    <t>159****0943</t>
  </si>
  <si>
    <t>王俊霖</t>
  </si>
  <si>
    <t>513721********5061</t>
  </si>
  <si>
    <t>182****7955</t>
  </si>
  <si>
    <t>麻石镇</t>
  </si>
  <si>
    <t>苟佳佳</t>
  </si>
  <si>
    <t>513721********518X</t>
  </si>
  <si>
    <t>183****8824</t>
  </si>
  <si>
    <t>王红</t>
  </si>
  <si>
    <t>513721********5067</t>
  </si>
  <si>
    <t>135****8968</t>
  </si>
  <si>
    <t>春在镇</t>
  </si>
  <si>
    <t>向倩</t>
  </si>
  <si>
    <t>513721********4707</t>
  </si>
  <si>
    <t>199****7177</t>
  </si>
  <si>
    <t>刘燕</t>
  </si>
  <si>
    <t>513721********4824</t>
  </si>
  <si>
    <t>189****2505</t>
  </si>
  <si>
    <t>周毅春</t>
  </si>
  <si>
    <t>513721********4810</t>
  </si>
  <si>
    <t>133****5958</t>
  </si>
  <si>
    <t>至诚镇</t>
  </si>
  <si>
    <t>聂燕</t>
  </si>
  <si>
    <t>513721********3606</t>
  </si>
  <si>
    <t>158****0735</t>
  </si>
  <si>
    <t>龙凤场镇</t>
  </si>
  <si>
    <t>张林</t>
  </si>
  <si>
    <t>513721********2194</t>
  </si>
  <si>
    <t>178****7423</t>
  </si>
  <si>
    <t>唱歌镇</t>
  </si>
  <si>
    <t>陈超琼</t>
  </si>
  <si>
    <t>513721********1604</t>
  </si>
  <si>
    <t>173****5939</t>
  </si>
  <si>
    <t>吴娟</t>
  </si>
  <si>
    <t>513721********1709</t>
  </si>
  <si>
    <t>166****7063</t>
  </si>
  <si>
    <t>谢敏</t>
  </si>
  <si>
    <t>513721********2629</t>
  </si>
  <si>
    <t>135****5568</t>
  </si>
  <si>
    <t>松溪乡</t>
  </si>
  <si>
    <t>杜春兰</t>
  </si>
  <si>
    <t>513721********1289</t>
  </si>
  <si>
    <t>151****8452</t>
  </si>
  <si>
    <t>李明强</t>
  </si>
  <si>
    <t>513025********1374</t>
  </si>
  <si>
    <t>157****1788</t>
  </si>
  <si>
    <t>洪口镇</t>
  </si>
  <si>
    <t>何远碧</t>
  </si>
  <si>
    <t>513025********1185</t>
  </si>
  <si>
    <t>182****8761</t>
  </si>
  <si>
    <t>任薇</t>
  </si>
  <si>
    <t>513721********1180</t>
  </si>
  <si>
    <t>135****5354</t>
  </si>
  <si>
    <t>伍雯</t>
  </si>
  <si>
    <t>513721********1087</t>
  </si>
  <si>
    <t>173****8068</t>
  </si>
  <si>
    <t>何海浪</t>
  </si>
  <si>
    <t>513721********1471</t>
  </si>
  <si>
    <t>187****1905</t>
  </si>
  <si>
    <t>刘丽君</t>
  </si>
  <si>
    <t>513721********0984</t>
  </si>
  <si>
    <t>134****3107</t>
  </si>
  <si>
    <t>沙溪镇</t>
  </si>
  <si>
    <t>王思静</t>
  </si>
  <si>
    <t>513721********3600</t>
  </si>
  <si>
    <t>158****2388</t>
  </si>
  <si>
    <t>苟荣</t>
  </si>
  <si>
    <t>513025********7959</t>
  </si>
  <si>
    <t>158****0135</t>
  </si>
  <si>
    <t>秦玉霞</t>
  </si>
  <si>
    <t>513025********3703</t>
  </si>
  <si>
    <t>134****7868</t>
  </si>
  <si>
    <t>胜利乡</t>
  </si>
  <si>
    <t>成白艳</t>
  </si>
  <si>
    <t>513721********3903</t>
  </si>
  <si>
    <t>138****6301</t>
  </si>
  <si>
    <t>李军</t>
  </si>
  <si>
    <t>513721********401X</t>
  </si>
  <si>
    <t>159****7582</t>
  </si>
  <si>
    <t>瓦室镇</t>
  </si>
  <si>
    <t>杨芹</t>
  </si>
  <si>
    <t>513721********3002</t>
  </si>
  <si>
    <t>133****0959</t>
  </si>
  <si>
    <t>杨欢</t>
  </si>
  <si>
    <t>513721********7782</t>
  </si>
  <si>
    <t>153****5106</t>
  </si>
  <si>
    <t>兴隆镇</t>
  </si>
  <si>
    <t>赵群</t>
  </si>
  <si>
    <t>513721********7860</t>
  </si>
  <si>
    <t>181****6573</t>
  </si>
  <si>
    <t>毛浴镇</t>
  </si>
  <si>
    <t>张晓洪</t>
  </si>
  <si>
    <t>513030********3843</t>
  </si>
  <si>
    <t>135****4505</t>
  </si>
  <si>
    <t>永安镇</t>
  </si>
  <si>
    <t>张蓉</t>
  </si>
  <si>
    <t>513721********796X</t>
  </si>
  <si>
    <t>156****5125</t>
  </si>
  <si>
    <t>刘丹</t>
  </si>
  <si>
    <t>513721********8061</t>
  </si>
  <si>
    <t>181****1791</t>
  </si>
  <si>
    <t>杨晓玲</t>
  </si>
  <si>
    <t>513721********7760</t>
  </si>
  <si>
    <t>153****5815</t>
  </si>
  <si>
    <t>唐迎春</t>
  </si>
  <si>
    <t>511381********8188</t>
  </si>
  <si>
    <t>180****2822</t>
  </si>
  <si>
    <t>泥溪镇</t>
  </si>
  <si>
    <t>邓启凤</t>
  </si>
  <si>
    <t>513223********3024</t>
  </si>
  <si>
    <t>158****1290</t>
  </si>
  <si>
    <t>烟溪镇</t>
  </si>
  <si>
    <t>李斌</t>
  </si>
  <si>
    <t>513025********8255</t>
  </si>
  <si>
    <t>132****9181</t>
  </si>
  <si>
    <t>铁溪镇</t>
  </si>
  <si>
    <t>李大平</t>
  </si>
  <si>
    <t>513721********6220</t>
  </si>
  <si>
    <t>181****9756</t>
  </si>
  <si>
    <t>高丽</t>
  </si>
  <si>
    <t>513721********6627</t>
  </si>
  <si>
    <t>182****0870</t>
  </si>
  <si>
    <t>空山镇</t>
  </si>
  <si>
    <t>冯丽华</t>
  </si>
  <si>
    <t>513721********6727</t>
  </si>
  <si>
    <t>159****8961</t>
  </si>
  <si>
    <t>两河口镇</t>
  </si>
  <si>
    <t>宋会琼</t>
  </si>
  <si>
    <t>513721********6848</t>
  </si>
  <si>
    <t>152****6250</t>
  </si>
  <si>
    <t>长坪镇</t>
  </si>
  <si>
    <t>王会琼</t>
  </si>
  <si>
    <t>513721********6421</t>
  </si>
  <si>
    <t>147****1941</t>
  </si>
  <si>
    <t>涪阳镇</t>
  </si>
  <si>
    <t>李丹丹</t>
  </si>
  <si>
    <t>410426********0520</t>
  </si>
  <si>
    <t>185****3315</t>
  </si>
  <si>
    <t>王继香</t>
  </si>
  <si>
    <t>513721********5704</t>
  </si>
  <si>
    <t>183****4379</t>
  </si>
  <si>
    <t>向娟</t>
  </si>
  <si>
    <t>513721********4942</t>
  </si>
  <si>
    <t>187****3036</t>
  </si>
  <si>
    <t>廖茂竹</t>
  </si>
  <si>
    <t>513721********5806</t>
  </si>
  <si>
    <t>158****4011</t>
  </si>
  <si>
    <t>新场镇</t>
  </si>
  <si>
    <t>邓江</t>
  </si>
  <si>
    <t>513721********6030</t>
  </si>
  <si>
    <t>186****5873</t>
  </si>
  <si>
    <t>王怡霖</t>
  </si>
  <si>
    <t>511921********5702</t>
  </si>
  <si>
    <t>135****2186</t>
  </si>
  <si>
    <t>陈河镇</t>
  </si>
  <si>
    <t>陈思杰</t>
  </si>
  <si>
    <t>513721********5774</t>
  </si>
  <si>
    <t>198****5915</t>
  </si>
  <si>
    <t>雷久华</t>
  </si>
  <si>
    <t>513721********5804</t>
  </si>
  <si>
    <t>177****7559</t>
  </si>
  <si>
    <t>诺水河镇</t>
  </si>
  <si>
    <t>赵毅</t>
  </si>
  <si>
    <t>513721********8404</t>
  </si>
  <si>
    <t>159****5488</t>
  </si>
  <si>
    <t>李书华</t>
  </si>
  <si>
    <t>513026********6224</t>
  </si>
  <si>
    <t>183****7031</t>
  </si>
  <si>
    <t>严丽</t>
  </si>
  <si>
    <t>513722********6348</t>
  </si>
  <si>
    <t>135****3973</t>
  </si>
  <si>
    <t>板桥口镇</t>
  </si>
  <si>
    <t>李静</t>
  </si>
  <si>
    <t>513721********0480</t>
  </si>
  <si>
    <t>159****8132</t>
  </si>
  <si>
    <t>梁琼英</t>
  </si>
  <si>
    <t>511902********7326</t>
  </si>
  <si>
    <t>182****6419</t>
  </si>
  <si>
    <t>殷雄英</t>
  </si>
  <si>
    <t>513721********0176</t>
  </si>
  <si>
    <t>199****9161</t>
  </si>
  <si>
    <t>青峪镇</t>
  </si>
  <si>
    <t>杨继春</t>
  </si>
  <si>
    <t>513721********0323</t>
  </si>
  <si>
    <t>135****4260</t>
  </si>
  <si>
    <t>壁州街道</t>
  </si>
  <si>
    <t>杜倩</t>
  </si>
  <si>
    <t>513721********8385</t>
  </si>
  <si>
    <t>152****5553</t>
  </si>
  <si>
    <t>向彩</t>
  </si>
  <si>
    <t>513721********7041</t>
  </si>
  <si>
    <t>187****1843</t>
  </si>
  <si>
    <t>何燕</t>
  </si>
  <si>
    <t>513025********766x</t>
  </si>
  <si>
    <t>138****6596</t>
  </si>
  <si>
    <t>赵鑫</t>
  </si>
  <si>
    <t>513721********8384</t>
  </si>
  <si>
    <t>131****8828</t>
  </si>
  <si>
    <t>陈菲</t>
  </si>
  <si>
    <t>513721********8360</t>
  </si>
  <si>
    <t>135****5791</t>
  </si>
  <si>
    <t>谷思潼</t>
  </si>
  <si>
    <t>513721********494x</t>
  </si>
  <si>
    <t>182****5000</t>
  </si>
  <si>
    <t>侯秀华</t>
  </si>
  <si>
    <t>513025********0980</t>
  </si>
  <si>
    <t>183****7646</t>
  </si>
  <si>
    <t>王梅林</t>
  </si>
  <si>
    <t>513721********0986</t>
  </si>
  <si>
    <t>135****7403</t>
  </si>
  <si>
    <t>任文东</t>
  </si>
  <si>
    <t>513022********2832</t>
  </si>
  <si>
    <t>158****5729</t>
  </si>
  <si>
    <t>王琛</t>
  </si>
  <si>
    <t>513721********8380</t>
  </si>
  <si>
    <t>181****1715</t>
  </si>
  <si>
    <t>景小容</t>
  </si>
  <si>
    <t>513721********6227</t>
  </si>
  <si>
    <t>177****7870</t>
  </si>
  <si>
    <t>张英</t>
  </si>
  <si>
    <t>513022********0027</t>
  </si>
  <si>
    <t>136****0464</t>
  </si>
  <si>
    <t>赵鸿</t>
  </si>
  <si>
    <t>513721********3421</t>
  </si>
  <si>
    <t>133****6400</t>
  </si>
  <si>
    <t>岳杨茗</t>
  </si>
  <si>
    <t>513721********8374</t>
  </si>
  <si>
    <t>135****7582</t>
  </si>
  <si>
    <t>向述珍</t>
  </si>
  <si>
    <t>513025********1704</t>
  </si>
  <si>
    <t>182****3760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</si>
</sst>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3"/>
  <sheetViews>
    <sheetView tabSelected="1" view="pageBreakPreview" zoomScale="85" zoomScaleNormal="100" workbookViewId="0">
      <selection activeCell="A1" sqref="A1:P1"/>
    </sheetView>
  </sheetViews>
  <sheetFormatPr defaultColWidth="9" defaultRowHeight="13.5"/>
  <cols>
    <col min="1" max="1" width="5.58333333333333" style="2" customWidth="1"/>
    <col min="2" max="2" width="10.625" style="2" customWidth="1"/>
    <col min="3" max="3" width="7.375" style="2" customWidth="1"/>
    <col min="4" max="4" width="20.375" style="2" customWidth="1"/>
    <col min="5" max="5" width="12.625" style="2" customWidth="1"/>
    <col min="6" max="6" width="11.5" style="2" customWidth="1"/>
    <col min="7" max="9" width="10.25" style="2" customWidth="1"/>
    <col min="10" max="10" width="9.375" style="2" customWidth="1"/>
    <col min="11" max="11" width="8.375" style="2" customWidth="1"/>
    <col min="12" max="12" width="7.375" style="2" customWidth="1"/>
    <col min="13" max="13" width="11.5" style="2" customWidth="1"/>
    <col min="14" max="14" width="9.375" style="2" customWidth="1"/>
    <col min="15" max="15" width="11.5" style="2" customWidth="1"/>
    <col min="16" max="16" width="12.25" style="2" customWidth="1"/>
  </cols>
  <sheetData>
    <row r="1" s="1" customFormat="1" ht="52" customHeight="1" spans="1:16">
      <c r="A1" s="3" t="s">
        <v>0</v>
      </c>
      <c r="B1" s="4"/>
      <c r="C1" s="3"/>
      <c r="D1" s="3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3"/>
    </row>
    <row r="2" s="1" customFormat="1" ht="2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/>
      <c r="I2" s="7"/>
      <c r="J2" s="7"/>
      <c r="K2" s="7"/>
      <c r="L2" s="7"/>
      <c r="M2" s="7"/>
      <c r="N2" s="7" t="s">
        <v>8</v>
      </c>
      <c r="O2" s="7" t="s">
        <v>9</v>
      </c>
      <c r="P2" s="22" t="s">
        <v>10</v>
      </c>
    </row>
    <row r="3" s="1" customFormat="1" ht="20" customHeight="1" spans="1:16">
      <c r="A3" s="8"/>
      <c r="B3" s="8"/>
      <c r="C3" s="8"/>
      <c r="D3" s="8"/>
      <c r="E3" s="8"/>
      <c r="F3" s="7"/>
      <c r="G3" s="9" t="s">
        <v>11</v>
      </c>
      <c r="H3" s="9" t="s">
        <v>12</v>
      </c>
      <c r="I3" s="9" t="s">
        <v>13</v>
      </c>
      <c r="J3" s="23" t="s">
        <v>14</v>
      </c>
      <c r="K3" s="24"/>
      <c r="L3" s="25"/>
      <c r="M3" s="9" t="s">
        <v>15</v>
      </c>
      <c r="N3" s="7"/>
      <c r="O3" s="7"/>
      <c r="P3" s="26"/>
    </row>
    <row r="4" s="1" customFormat="1" ht="25" customHeight="1" spans="1:16">
      <c r="A4" s="8"/>
      <c r="B4" s="8"/>
      <c r="C4" s="8"/>
      <c r="D4" s="8"/>
      <c r="E4" s="8"/>
      <c r="F4" s="7"/>
      <c r="G4" s="10"/>
      <c r="H4" s="10"/>
      <c r="I4" s="10"/>
      <c r="J4" s="27" t="s">
        <v>16</v>
      </c>
      <c r="K4" s="27" t="s">
        <v>17</v>
      </c>
      <c r="L4" s="27" t="s">
        <v>18</v>
      </c>
      <c r="M4" s="10"/>
      <c r="N4" s="7"/>
      <c r="O4" s="7"/>
      <c r="P4" s="28"/>
    </row>
    <row r="5" s="1" customFormat="1" ht="23" customHeight="1" spans="1:16">
      <c r="A5" s="11">
        <v>1</v>
      </c>
      <c r="B5" s="12" t="s">
        <v>19</v>
      </c>
      <c r="C5" s="11" t="s">
        <v>20</v>
      </c>
      <c r="D5" s="11" t="s">
        <v>21</v>
      </c>
      <c r="E5" s="13" t="s">
        <v>22</v>
      </c>
      <c r="F5" s="14">
        <v>1970</v>
      </c>
      <c r="G5" s="14">
        <v>721.76</v>
      </c>
      <c r="H5" s="14">
        <v>25.26</v>
      </c>
      <c r="I5" s="14">
        <v>14.44</v>
      </c>
      <c r="J5" s="14">
        <f t="shared" ref="J5:J28" si="0">42.4*8</f>
        <v>339.2</v>
      </c>
      <c r="K5" s="14">
        <f t="shared" ref="K5:K28" si="1">2.76*8</f>
        <v>22.08</v>
      </c>
      <c r="L5" s="14">
        <f t="shared" ref="L5:L28" si="2">0.85*8</f>
        <v>6.8</v>
      </c>
      <c r="M5" s="14">
        <f>SUM(G5:L5)</f>
        <v>1129.54</v>
      </c>
      <c r="N5" s="14">
        <v>100</v>
      </c>
      <c r="O5" s="14">
        <f>F5+M5+N5</f>
        <v>3199.54</v>
      </c>
      <c r="P5" s="11"/>
    </row>
    <row r="6" s="1" customFormat="1" ht="23" customHeight="1" spans="1:16">
      <c r="A6" s="11">
        <v>2</v>
      </c>
      <c r="B6" s="12" t="s">
        <v>19</v>
      </c>
      <c r="C6" s="15" t="s">
        <v>23</v>
      </c>
      <c r="D6" s="11" t="s">
        <v>24</v>
      </c>
      <c r="E6" s="13" t="s">
        <v>25</v>
      </c>
      <c r="F6" s="14">
        <v>1970</v>
      </c>
      <c r="G6" s="14">
        <v>721.76</v>
      </c>
      <c r="H6" s="14">
        <v>25.26</v>
      </c>
      <c r="I6" s="14">
        <v>14.44</v>
      </c>
      <c r="J6" s="14">
        <f t="shared" si="0"/>
        <v>339.2</v>
      </c>
      <c r="K6" s="14">
        <f t="shared" si="1"/>
        <v>22.08</v>
      </c>
      <c r="L6" s="14">
        <f t="shared" si="2"/>
        <v>6.8</v>
      </c>
      <c r="M6" s="14">
        <f t="shared" ref="M6:M37" si="3">SUM(G6:L6)</f>
        <v>1129.54</v>
      </c>
      <c r="N6" s="14">
        <v>100</v>
      </c>
      <c r="O6" s="14">
        <f t="shared" ref="O6:O37" si="4">F6+M6+N6</f>
        <v>3199.54</v>
      </c>
      <c r="P6" s="11"/>
    </row>
    <row r="7" s="1" customFormat="1" ht="23" customHeight="1" spans="1:16">
      <c r="A7" s="11">
        <v>3</v>
      </c>
      <c r="B7" s="12" t="s">
        <v>26</v>
      </c>
      <c r="C7" s="16" t="s">
        <v>27</v>
      </c>
      <c r="D7" s="16" t="s">
        <v>28</v>
      </c>
      <c r="E7" s="17" t="s">
        <v>29</v>
      </c>
      <c r="F7" s="14">
        <v>1970</v>
      </c>
      <c r="G7" s="14">
        <v>721.76</v>
      </c>
      <c r="H7" s="14">
        <v>25.26</v>
      </c>
      <c r="I7" s="14">
        <v>14.44</v>
      </c>
      <c r="J7" s="14">
        <f t="shared" si="0"/>
        <v>339.2</v>
      </c>
      <c r="K7" s="14">
        <f t="shared" si="1"/>
        <v>22.08</v>
      </c>
      <c r="L7" s="14">
        <f t="shared" si="2"/>
        <v>6.8</v>
      </c>
      <c r="M7" s="14">
        <f t="shared" si="3"/>
        <v>1129.54</v>
      </c>
      <c r="N7" s="14">
        <v>100</v>
      </c>
      <c r="O7" s="14">
        <f t="shared" si="4"/>
        <v>3199.54</v>
      </c>
      <c r="P7" s="11"/>
    </row>
    <row r="8" s="1" customFormat="1" ht="23" customHeight="1" spans="1:16">
      <c r="A8" s="11">
        <v>4</v>
      </c>
      <c r="B8" s="12" t="s">
        <v>26</v>
      </c>
      <c r="C8" s="16" t="s">
        <v>30</v>
      </c>
      <c r="D8" s="18" t="s">
        <v>31</v>
      </c>
      <c r="E8" s="16" t="s">
        <v>32</v>
      </c>
      <c r="F8" s="14">
        <v>1970</v>
      </c>
      <c r="G8" s="14">
        <v>721.76</v>
      </c>
      <c r="H8" s="14">
        <v>25.26</v>
      </c>
      <c r="I8" s="14">
        <v>14.44</v>
      </c>
      <c r="J8" s="14">
        <f t="shared" si="0"/>
        <v>339.2</v>
      </c>
      <c r="K8" s="14">
        <f t="shared" si="1"/>
        <v>22.08</v>
      </c>
      <c r="L8" s="14">
        <f t="shared" si="2"/>
        <v>6.8</v>
      </c>
      <c r="M8" s="14">
        <f t="shared" si="3"/>
        <v>1129.54</v>
      </c>
      <c r="N8" s="14">
        <v>100</v>
      </c>
      <c r="O8" s="14">
        <f t="shared" si="4"/>
        <v>3199.54</v>
      </c>
      <c r="P8" s="11"/>
    </row>
    <row r="9" s="1" customFormat="1" ht="23" customHeight="1" spans="1:16">
      <c r="A9" s="11">
        <v>5</v>
      </c>
      <c r="B9" s="12" t="s">
        <v>33</v>
      </c>
      <c r="C9" s="11" t="s">
        <v>34</v>
      </c>
      <c r="D9" s="13" t="s">
        <v>35</v>
      </c>
      <c r="E9" s="13" t="s">
        <v>36</v>
      </c>
      <c r="F9" s="14">
        <v>1970</v>
      </c>
      <c r="G9" s="14">
        <v>721.76</v>
      </c>
      <c r="H9" s="14">
        <v>25.26</v>
      </c>
      <c r="I9" s="14">
        <v>14.44</v>
      </c>
      <c r="J9" s="14">
        <f t="shared" si="0"/>
        <v>339.2</v>
      </c>
      <c r="K9" s="14">
        <f t="shared" si="1"/>
        <v>22.08</v>
      </c>
      <c r="L9" s="14">
        <f t="shared" si="2"/>
        <v>6.8</v>
      </c>
      <c r="M9" s="14">
        <f t="shared" si="3"/>
        <v>1129.54</v>
      </c>
      <c r="N9" s="14">
        <v>100</v>
      </c>
      <c r="O9" s="14">
        <f t="shared" si="4"/>
        <v>3199.54</v>
      </c>
      <c r="P9" s="11"/>
    </row>
    <row r="10" s="1" customFormat="1" ht="23" customHeight="1" spans="1:16">
      <c r="A10" s="11">
        <v>6</v>
      </c>
      <c r="B10" s="12" t="s">
        <v>33</v>
      </c>
      <c r="C10" s="11" t="s">
        <v>37</v>
      </c>
      <c r="D10" s="13" t="s">
        <v>38</v>
      </c>
      <c r="E10" s="13" t="s">
        <v>39</v>
      </c>
      <c r="F10" s="14">
        <v>1970</v>
      </c>
      <c r="G10" s="14">
        <v>721.76</v>
      </c>
      <c r="H10" s="14">
        <v>25.26</v>
      </c>
      <c r="I10" s="14">
        <v>14.44</v>
      </c>
      <c r="J10" s="14">
        <f t="shared" si="0"/>
        <v>339.2</v>
      </c>
      <c r="K10" s="14">
        <f t="shared" si="1"/>
        <v>22.08</v>
      </c>
      <c r="L10" s="14">
        <f t="shared" si="2"/>
        <v>6.8</v>
      </c>
      <c r="M10" s="14">
        <f t="shared" si="3"/>
        <v>1129.54</v>
      </c>
      <c r="N10" s="14">
        <v>100</v>
      </c>
      <c r="O10" s="14">
        <f t="shared" si="4"/>
        <v>3199.54</v>
      </c>
      <c r="P10" s="11"/>
    </row>
    <row r="11" s="1" customFormat="1" ht="23" customHeight="1" spans="1:16">
      <c r="A11" s="11">
        <v>7</v>
      </c>
      <c r="B11" s="12" t="s">
        <v>33</v>
      </c>
      <c r="C11" s="11" t="s">
        <v>40</v>
      </c>
      <c r="D11" s="13" t="s">
        <v>41</v>
      </c>
      <c r="E11" s="13" t="s">
        <v>42</v>
      </c>
      <c r="F11" s="14">
        <v>1970</v>
      </c>
      <c r="G11" s="14">
        <v>721.76</v>
      </c>
      <c r="H11" s="14">
        <v>25.26</v>
      </c>
      <c r="I11" s="14">
        <v>14.44</v>
      </c>
      <c r="J11" s="14">
        <f>42.4*6</f>
        <v>254.4</v>
      </c>
      <c r="K11" s="14">
        <f>2.76*6</f>
        <v>16.56</v>
      </c>
      <c r="L11" s="14">
        <f>0.85*6</f>
        <v>5.1</v>
      </c>
      <c r="M11" s="14">
        <f t="shared" si="3"/>
        <v>1037.52</v>
      </c>
      <c r="N11" s="14">
        <v>100</v>
      </c>
      <c r="O11" s="14">
        <f t="shared" si="4"/>
        <v>3107.52</v>
      </c>
      <c r="P11" s="11"/>
    </row>
    <row r="12" s="1" customFormat="1" ht="23" customHeight="1" spans="1:16">
      <c r="A12" s="11">
        <v>8</v>
      </c>
      <c r="B12" s="12" t="s">
        <v>43</v>
      </c>
      <c r="C12" s="11" t="s">
        <v>44</v>
      </c>
      <c r="D12" s="11" t="s">
        <v>45</v>
      </c>
      <c r="E12" s="11" t="s">
        <v>46</v>
      </c>
      <c r="F12" s="14">
        <v>1970</v>
      </c>
      <c r="G12" s="14">
        <v>721.76</v>
      </c>
      <c r="H12" s="14">
        <v>25.26</v>
      </c>
      <c r="I12" s="14">
        <v>14.44</v>
      </c>
      <c r="J12" s="14">
        <f t="shared" si="0"/>
        <v>339.2</v>
      </c>
      <c r="K12" s="14">
        <f t="shared" si="1"/>
        <v>22.08</v>
      </c>
      <c r="L12" s="14">
        <f t="shared" si="2"/>
        <v>6.8</v>
      </c>
      <c r="M12" s="14">
        <f t="shared" si="3"/>
        <v>1129.54</v>
      </c>
      <c r="N12" s="14">
        <v>100</v>
      </c>
      <c r="O12" s="14">
        <f t="shared" si="4"/>
        <v>3199.54</v>
      </c>
      <c r="P12" s="11"/>
    </row>
    <row r="13" s="1" customFormat="1" ht="23" customHeight="1" spans="1:16">
      <c r="A13" s="11">
        <v>9</v>
      </c>
      <c r="B13" s="12" t="s">
        <v>43</v>
      </c>
      <c r="C13" s="11" t="s">
        <v>47</v>
      </c>
      <c r="D13" s="11" t="s">
        <v>48</v>
      </c>
      <c r="E13" s="11" t="s">
        <v>49</v>
      </c>
      <c r="F13" s="14">
        <v>1970</v>
      </c>
      <c r="G13" s="14">
        <v>721.76</v>
      </c>
      <c r="H13" s="14">
        <v>25.26</v>
      </c>
      <c r="I13" s="14">
        <v>14.44</v>
      </c>
      <c r="J13" s="14">
        <f>42.4*6</f>
        <v>254.4</v>
      </c>
      <c r="K13" s="14">
        <f>2.76*6</f>
        <v>16.56</v>
      </c>
      <c r="L13" s="14">
        <f>0.85*6</f>
        <v>5.1</v>
      </c>
      <c r="M13" s="14">
        <f t="shared" si="3"/>
        <v>1037.52</v>
      </c>
      <c r="N13" s="14">
        <v>100</v>
      </c>
      <c r="O13" s="14">
        <f t="shared" si="4"/>
        <v>3107.52</v>
      </c>
      <c r="P13" s="11"/>
    </row>
    <row r="14" s="1" customFormat="1" ht="23" customHeight="1" spans="1:16">
      <c r="A14" s="11">
        <v>10</v>
      </c>
      <c r="B14" s="12" t="s">
        <v>50</v>
      </c>
      <c r="C14" s="11" t="s">
        <v>51</v>
      </c>
      <c r="D14" s="11" t="s">
        <v>52</v>
      </c>
      <c r="E14" s="11" t="s">
        <v>53</v>
      </c>
      <c r="F14" s="14">
        <v>1970</v>
      </c>
      <c r="G14" s="14">
        <v>721.76</v>
      </c>
      <c r="H14" s="14">
        <v>25.26</v>
      </c>
      <c r="I14" s="14">
        <v>14.44</v>
      </c>
      <c r="J14" s="14">
        <f t="shared" si="0"/>
        <v>339.2</v>
      </c>
      <c r="K14" s="14">
        <f t="shared" si="1"/>
        <v>22.08</v>
      </c>
      <c r="L14" s="14">
        <f t="shared" si="2"/>
        <v>6.8</v>
      </c>
      <c r="M14" s="14">
        <f t="shared" si="3"/>
        <v>1129.54</v>
      </c>
      <c r="N14" s="14">
        <v>100</v>
      </c>
      <c r="O14" s="14">
        <f t="shared" si="4"/>
        <v>3199.54</v>
      </c>
      <c r="P14" s="11"/>
    </row>
    <row r="15" s="1" customFormat="1" ht="23" customHeight="1" spans="1:16">
      <c r="A15" s="11">
        <v>11</v>
      </c>
      <c r="B15" s="12" t="s">
        <v>50</v>
      </c>
      <c r="C15" s="11" t="s">
        <v>54</v>
      </c>
      <c r="D15" s="11" t="s">
        <v>55</v>
      </c>
      <c r="E15" s="11" t="s">
        <v>56</v>
      </c>
      <c r="F15" s="14">
        <v>1970</v>
      </c>
      <c r="G15" s="14">
        <v>721.76</v>
      </c>
      <c r="H15" s="14">
        <v>25.26</v>
      </c>
      <c r="I15" s="14">
        <v>14.44</v>
      </c>
      <c r="J15" s="14">
        <f t="shared" si="0"/>
        <v>339.2</v>
      </c>
      <c r="K15" s="14">
        <f t="shared" si="1"/>
        <v>22.08</v>
      </c>
      <c r="L15" s="14">
        <f t="shared" si="2"/>
        <v>6.8</v>
      </c>
      <c r="M15" s="14">
        <f t="shared" si="3"/>
        <v>1129.54</v>
      </c>
      <c r="N15" s="14">
        <v>100</v>
      </c>
      <c r="O15" s="14">
        <f t="shared" si="4"/>
        <v>3199.54</v>
      </c>
      <c r="P15" s="11"/>
    </row>
    <row r="16" s="1" customFormat="1" ht="23" customHeight="1" spans="1:16">
      <c r="A16" s="11">
        <v>12</v>
      </c>
      <c r="B16" s="12" t="s">
        <v>50</v>
      </c>
      <c r="C16" s="11" t="s">
        <v>57</v>
      </c>
      <c r="D16" s="11" t="s">
        <v>58</v>
      </c>
      <c r="E16" s="11" t="s">
        <v>59</v>
      </c>
      <c r="F16" s="14">
        <v>1970</v>
      </c>
      <c r="G16" s="14">
        <v>721.76</v>
      </c>
      <c r="H16" s="14">
        <v>25.26</v>
      </c>
      <c r="I16" s="14">
        <v>14.44</v>
      </c>
      <c r="J16" s="14">
        <f t="shared" si="0"/>
        <v>339.2</v>
      </c>
      <c r="K16" s="14">
        <f t="shared" si="1"/>
        <v>22.08</v>
      </c>
      <c r="L16" s="14">
        <f t="shared" si="2"/>
        <v>6.8</v>
      </c>
      <c r="M16" s="14">
        <f t="shared" si="3"/>
        <v>1129.54</v>
      </c>
      <c r="N16" s="14">
        <v>100</v>
      </c>
      <c r="O16" s="14">
        <f t="shared" si="4"/>
        <v>3199.54</v>
      </c>
      <c r="P16" s="11"/>
    </row>
    <row r="17" s="1" customFormat="1" ht="23" customHeight="1" spans="1:16">
      <c r="A17" s="11">
        <v>13</v>
      </c>
      <c r="B17" s="12" t="s">
        <v>60</v>
      </c>
      <c r="C17" s="11" t="s">
        <v>61</v>
      </c>
      <c r="D17" s="11" t="s">
        <v>62</v>
      </c>
      <c r="E17" s="11" t="s">
        <v>63</v>
      </c>
      <c r="F17" s="14">
        <v>1970</v>
      </c>
      <c r="G17" s="14">
        <v>721.76</v>
      </c>
      <c r="H17" s="14">
        <v>25.26</v>
      </c>
      <c r="I17" s="14">
        <v>14.44</v>
      </c>
      <c r="J17" s="14">
        <f t="shared" si="0"/>
        <v>339.2</v>
      </c>
      <c r="K17" s="14">
        <f t="shared" si="1"/>
        <v>22.08</v>
      </c>
      <c r="L17" s="14">
        <f t="shared" si="2"/>
        <v>6.8</v>
      </c>
      <c r="M17" s="14">
        <f t="shared" si="3"/>
        <v>1129.54</v>
      </c>
      <c r="N17" s="14">
        <v>100</v>
      </c>
      <c r="O17" s="14">
        <f t="shared" si="4"/>
        <v>3199.54</v>
      </c>
      <c r="P17" s="11"/>
    </row>
    <row r="18" s="1" customFormat="1" ht="23" customHeight="1" spans="1:16">
      <c r="A18" s="11">
        <v>14</v>
      </c>
      <c r="B18" s="12" t="s">
        <v>60</v>
      </c>
      <c r="C18" s="11" t="s">
        <v>64</v>
      </c>
      <c r="D18" s="11" t="s">
        <v>65</v>
      </c>
      <c r="E18" s="11" t="s">
        <v>66</v>
      </c>
      <c r="F18" s="14">
        <v>1970</v>
      </c>
      <c r="G18" s="14">
        <v>721.76</v>
      </c>
      <c r="H18" s="14">
        <v>25.26</v>
      </c>
      <c r="I18" s="14">
        <v>14.44</v>
      </c>
      <c r="J18" s="14">
        <f t="shared" si="0"/>
        <v>339.2</v>
      </c>
      <c r="K18" s="14">
        <f t="shared" si="1"/>
        <v>22.08</v>
      </c>
      <c r="L18" s="14">
        <f t="shared" si="2"/>
        <v>6.8</v>
      </c>
      <c r="M18" s="14">
        <f t="shared" si="3"/>
        <v>1129.54</v>
      </c>
      <c r="N18" s="14">
        <v>100</v>
      </c>
      <c r="O18" s="14">
        <f t="shared" si="4"/>
        <v>3199.54</v>
      </c>
      <c r="P18" s="11"/>
    </row>
    <row r="19" s="1" customFormat="1" ht="23" customHeight="1" spans="1:16">
      <c r="A19" s="11">
        <v>15</v>
      </c>
      <c r="B19" s="12" t="s">
        <v>60</v>
      </c>
      <c r="C19" s="11" t="s">
        <v>67</v>
      </c>
      <c r="D19" s="11" t="s">
        <v>68</v>
      </c>
      <c r="E19" s="11" t="s">
        <v>69</v>
      </c>
      <c r="F19" s="14">
        <v>1970</v>
      </c>
      <c r="G19" s="14">
        <v>721.76</v>
      </c>
      <c r="H19" s="14">
        <v>25.26</v>
      </c>
      <c r="I19" s="14">
        <v>14.44</v>
      </c>
      <c r="J19" s="14">
        <f t="shared" si="0"/>
        <v>339.2</v>
      </c>
      <c r="K19" s="14">
        <f t="shared" si="1"/>
        <v>22.08</v>
      </c>
      <c r="L19" s="14">
        <f t="shared" si="2"/>
        <v>6.8</v>
      </c>
      <c r="M19" s="14">
        <f t="shared" si="3"/>
        <v>1129.54</v>
      </c>
      <c r="N19" s="14">
        <v>100</v>
      </c>
      <c r="O19" s="14">
        <f t="shared" si="4"/>
        <v>3199.54</v>
      </c>
      <c r="P19" s="11"/>
    </row>
    <row r="20" s="1" customFormat="1" ht="23" customHeight="1" spans="1:16">
      <c r="A20" s="11">
        <v>16</v>
      </c>
      <c r="B20" s="12" t="s">
        <v>70</v>
      </c>
      <c r="C20" s="11" t="s">
        <v>71</v>
      </c>
      <c r="D20" s="11" t="s">
        <v>72</v>
      </c>
      <c r="E20" s="12" t="s">
        <v>73</v>
      </c>
      <c r="F20" s="14">
        <v>1970</v>
      </c>
      <c r="G20" s="14">
        <v>721.76</v>
      </c>
      <c r="H20" s="14">
        <v>25.26</v>
      </c>
      <c r="I20" s="14">
        <v>14.44</v>
      </c>
      <c r="J20" s="14">
        <f>42.4*4</f>
        <v>169.6</v>
      </c>
      <c r="K20" s="14">
        <f>2.76*4</f>
        <v>11.04</v>
      </c>
      <c r="L20" s="14">
        <f>0.85*4</f>
        <v>3.4</v>
      </c>
      <c r="M20" s="14">
        <f t="shared" si="3"/>
        <v>945.5</v>
      </c>
      <c r="N20" s="14">
        <v>100</v>
      </c>
      <c r="O20" s="14">
        <f t="shared" si="4"/>
        <v>3015.5</v>
      </c>
      <c r="P20" s="11"/>
    </row>
    <row r="21" s="1" customFormat="1" ht="23" customHeight="1" spans="1:16">
      <c r="A21" s="11">
        <v>17</v>
      </c>
      <c r="B21" s="12" t="s">
        <v>74</v>
      </c>
      <c r="C21" s="18" t="s">
        <v>75</v>
      </c>
      <c r="D21" s="18" t="s">
        <v>76</v>
      </c>
      <c r="E21" s="18" t="s">
        <v>77</v>
      </c>
      <c r="F21" s="14">
        <v>1970</v>
      </c>
      <c r="G21" s="14">
        <v>721.76</v>
      </c>
      <c r="H21" s="14">
        <v>25.26</v>
      </c>
      <c r="I21" s="14">
        <v>14.44</v>
      </c>
      <c r="J21" s="14">
        <f t="shared" si="0"/>
        <v>339.2</v>
      </c>
      <c r="K21" s="14">
        <f t="shared" si="1"/>
        <v>22.08</v>
      </c>
      <c r="L21" s="14">
        <f t="shared" si="2"/>
        <v>6.8</v>
      </c>
      <c r="M21" s="14">
        <f t="shared" si="3"/>
        <v>1129.54</v>
      </c>
      <c r="N21" s="14">
        <v>100</v>
      </c>
      <c r="O21" s="14">
        <f t="shared" si="4"/>
        <v>3199.54</v>
      </c>
      <c r="P21" s="11"/>
    </row>
    <row r="22" s="1" customFormat="1" ht="23" customHeight="1" spans="1:16">
      <c r="A22" s="11">
        <v>18</v>
      </c>
      <c r="B22" s="12" t="s">
        <v>74</v>
      </c>
      <c r="C22" s="18" t="s">
        <v>78</v>
      </c>
      <c r="D22" s="18" t="s">
        <v>79</v>
      </c>
      <c r="E22" s="18" t="s">
        <v>80</v>
      </c>
      <c r="F22" s="14">
        <v>1970</v>
      </c>
      <c r="G22" s="14">
        <v>721.76</v>
      </c>
      <c r="H22" s="14">
        <v>25.26</v>
      </c>
      <c r="I22" s="14">
        <v>14.44</v>
      </c>
      <c r="J22" s="14">
        <f t="shared" si="0"/>
        <v>339.2</v>
      </c>
      <c r="K22" s="14">
        <f t="shared" si="1"/>
        <v>22.08</v>
      </c>
      <c r="L22" s="14">
        <f t="shared" si="2"/>
        <v>6.8</v>
      </c>
      <c r="M22" s="14">
        <f t="shared" si="3"/>
        <v>1129.54</v>
      </c>
      <c r="N22" s="14">
        <v>100</v>
      </c>
      <c r="O22" s="14">
        <f t="shared" si="4"/>
        <v>3199.54</v>
      </c>
      <c r="P22" s="11"/>
    </row>
    <row r="23" s="1" customFormat="1" ht="23" customHeight="1" spans="1:16">
      <c r="A23" s="11">
        <v>19</v>
      </c>
      <c r="B23" s="12" t="s">
        <v>74</v>
      </c>
      <c r="C23" s="18" t="s">
        <v>81</v>
      </c>
      <c r="D23" s="18" t="s">
        <v>82</v>
      </c>
      <c r="E23" s="18" t="s">
        <v>83</v>
      </c>
      <c r="F23" s="14">
        <v>1970</v>
      </c>
      <c r="G23" s="14">
        <v>721.76</v>
      </c>
      <c r="H23" s="14">
        <v>25.26</v>
      </c>
      <c r="I23" s="14">
        <v>14.44</v>
      </c>
      <c r="J23" s="14">
        <f>42.4*4</f>
        <v>169.6</v>
      </c>
      <c r="K23" s="14">
        <f>2.76*4</f>
        <v>11.04</v>
      </c>
      <c r="L23" s="14">
        <f>0.85*4</f>
        <v>3.4</v>
      </c>
      <c r="M23" s="14">
        <f t="shared" si="3"/>
        <v>945.5</v>
      </c>
      <c r="N23" s="14">
        <v>100</v>
      </c>
      <c r="O23" s="14">
        <f t="shared" si="4"/>
        <v>3015.5</v>
      </c>
      <c r="P23" s="11"/>
    </row>
    <row r="24" s="1" customFormat="1" ht="23" customHeight="1" spans="1:16">
      <c r="A24" s="11">
        <v>20</v>
      </c>
      <c r="B24" s="12" t="s">
        <v>74</v>
      </c>
      <c r="C24" s="18" t="s">
        <v>84</v>
      </c>
      <c r="D24" s="18" t="s">
        <v>85</v>
      </c>
      <c r="E24" s="18" t="s">
        <v>86</v>
      </c>
      <c r="F24" s="14">
        <v>1970</v>
      </c>
      <c r="G24" s="14">
        <v>721.76</v>
      </c>
      <c r="H24" s="14">
        <v>25.26</v>
      </c>
      <c r="I24" s="14">
        <v>14.44</v>
      </c>
      <c r="J24" s="14">
        <f t="shared" si="0"/>
        <v>339.2</v>
      </c>
      <c r="K24" s="14">
        <f t="shared" si="1"/>
        <v>22.08</v>
      </c>
      <c r="L24" s="14">
        <f t="shared" si="2"/>
        <v>6.8</v>
      </c>
      <c r="M24" s="14">
        <f t="shared" si="3"/>
        <v>1129.54</v>
      </c>
      <c r="N24" s="14">
        <v>100</v>
      </c>
      <c r="O24" s="14">
        <f t="shared" si="4"/>
        <v>3199.54</v>
      </c>
      <c r="P24" s="11"/>
    </row>
    <row r="25" s="1" customFormat="1" ht="23" customHeight="1" spans="1:16">
      <c r="A25" s="11">
        <v>21</v>
      </c>
      <c r="B25" s="12" t="s">
        <v>74</v>
      </c>
      <c r="C25" s="12" t="s">
        <v>87</v>
      </c>
      <c r="D25" s="12" t="s">
        <v>88</v>
      </c>
      <c r="E25" s="12" t="s">
        <v>89</v>
      </c>
      <c r="F25" s="14">
        <v>1970</v>
      </c>
      <c r="G25" s="14">
        <v>721.76</v>
      </c>
      <c r="H25" s="14">
        <v>25.26</v>
      </c>
      <c r="I25" s="14">
        <v>14.44</v>
      </c>
      <c r="J25" s="14">
        <f t="shared" si="0"/>
        <v>339.2</v>
      </c>
      <c r="K25" s="14">
        <f t="shared" si="1"/>
        <v>22.08</v>
      </c>
      <c r="L25" s="14">
        <f t="shared" si="2"/>
        <v>6.8</v>
      </c>
      <c r="M25" s="14">
        <f t="shared" si="3"/>
        <v>1129.54</v>
      </c>
      <c r="N25" s="14">
        <v>100</v>
      </c>
      <c r="O25" s="14">
        <f t="shared" si="4"/>
        <v>3199.54</v>
      </c>
      <c r="P25" s="11"/>
    </row>
    <row r="26" s="1" customFormat="1" ht="23" customHeight="1" spans="1:16">
      <c r="A26" s="11">
        <v>22</v>
      </c>
      <c r="B26" s="12" t="s">
        <v>74</v>
      </c>
      <c r="C26" s="18" t="s">
        <v>90</v>
      </c>
      <c r="D26" s="18" t="s">
        <v>91</v>
      </c>
      <c r="E26" s="18" t="s">
        <v>92</v>
      </c>
      <c r="F26" s="14">
        <v>1970</v>
      </c>
      <c r="G26" s="14">
        <v>721.76</v>
      </c>
      <c r="H26" s="14">
        <v>25.26</v>
      </c>
      <c r="I26" s="14">
        <v>14.44</v>
      </c>
      <c r="J26" s="14">
        <f t="shared" si="0"/>
        <v>339.2</v>
      </c>
      <c r="K26" s="14">
        <f t="shared" si="1"/>
        <v>22.08</v>
      </c>
      <c r="L26" s="14">
        <f t="shared" si="2"/>
        <v>6.8</v>
      </c>
      <c r="M26" s="14">
        <f t="shared" si="3"/>
        <v>1129.54</v>
      </c>
      <c r="N26" s="14">
        <v>100</v>
      </c>
      <c r="O26" s="14">
        <f t="shared" si="4"/>
        <v>3199.54</v>
      </c>
      <c r="P26" s="11"/>
    </row>
    <row r="27" s="1" customFormat="1" ht="23" customHeight="1" spans="1:16">
      <c r="A27" s="11">
        <v>23</v>
      </c>
      <c r="B27" s="12" t="s">
        <v>93</v>
      </c>
      <c r="C27" s="18" t="s">
        <v>94</v>
      </c>
      <c r="D27" s="18" t="s">
        <v>95</v>
      </c>
      <c r="E27" s="18" t="s">
        <v>96</v>
      </c>
      <c r="F27" s="14">
        <v>1970</v>
      </c>
      <c r="G27" s="14">
        <v>721.76</v>
      </c>
      <c r="H27" s="14">
        <v>25.26</v>
      </c>
      <c r="I27" s="14">
        <v>14.44</v>
      </c>
      <c r="J27" s="14">
        <f t="shared" si="0"/>
        <v>339.2</v>
      </c>
      <c r="K27" s="14">
        <f t="shared" si="1"/>
        <v>22.08</v>
      </c>
      <c r="L27" s="14">
        <f t="shared" si="2"/>
        <v>6.8</v>
      </c>
      <c r="M27" s="14">
        <f t="shared" si="3"/>
        <v>1129.54</v>
      </c>
      <c r="N27" s="14">
        <v>100</v>
      </c>
      <c r="O27" s="14">
        <f t="shared" si="4"/>
        <v>3199.54</v>
      </c>
      <c r="P27" s="18"/>
    </row>
    <row r="28" s="1" customFormat="1" ht="23" customHeight="1" spans="1:16">
      <c r="A28" s="11">
        <v>24</v>
      </c>
      <c r="B28" s="12" t="s">
        <v>93</v>
      </c>
      <c r="C28" s="11" t="s">
        <v>97</v>
      </c>
      <c r="D28" s="11" t="s">
        <v>98</v>
      </c>
      <c r="E28" s="11" t="s">
        <v>99</v>
      </c>
      <c r="F28" s="14">
        <v>1970</v>
      </c>
      <c r="G28" s="14">
        <v>721.76</v>
      </c>
      <c r="H28" s="14">
        <v>25.26</v>
      </c>
      <c r="I28" s="14">
        <v>14.44</v>
      </c>
      <c r="J28" s="14">
        <f t="shared" si="0"/>
        <v>339.2</v>
      </c>
      <c r="K28" s="14">
        <f t="shared" si="1"/>
        <v>22.08</v>
      </c>
      <c r="L28" s="14">
        <f t="shared" si="2"/>
        <v>6.8</v>
      </c>
      <c r="M28" s="14">
        <f t="shared" si="3"/>
        <v>1129.54</v>
      </c>
      <c r="N28" s="14">
        <v>100</v>
      </c>
      <c r="O28" s="14">
        <f t="shared" si="4"/>
        <v>3199.54</v>
      </c>
      <c r="P28" s="11"/>
    </row>
    <row r="29" s="1" customFormat="1" ht="23" customHeight="1" spans="1:16">
      <c r="A29" s="11">
        <v>25</v>
      </c>
      <c r="B29" s="12" t="s">
        <v>100</v>
      </c>
      <c r="C29" s="11" t="s">
        <v>101</v>
      </c>
      <c r="D29" s="11" t="s">
        <v>102</v>
      </c>
      <c r="E29" s="11" t="s">
        <v>103</v>
      </c>
      <c r="F29" s="14">
        <v>1970</v>
      </c>
      <c r="G29" s="14">
        <v>721.76</v>
      </c>
      <c r="H29" s="14">
        <v>25.26</v>
      </c>
      <c r="I29" s="14">
        <v>14.44</v>
      </c>
      <c r="J29" s="14">
        <f t="shared" ref="J29:J45" si="5">42.4*8</f>
        <v>339.2</v>
      </c>
      <c r="K29" s="14">
        <f t="shared" ref="K29:K45" si="6">2.76*8</f>
        <v>22.08</v>
      </c>
      <c r="L29" s="14">
        <f t="shared" ref="L29:L45" si="7">0.85*8</f>
        <v>6.8</v>
      </c>
      <c r="M29" s="14">
        <f t="shared" si="3"/>
        <v>1129.54</v>
      </c>
      <c r="N29" s="14">
        <v>100</v>
      </c>
      <c r="O29" s="14">
        <f t="shared" si="4"/>
        <v>3199.54</v>
      </c>
      <c r="P29" s="11"/>
    </row>
    <row r="30" s="1" customFormat="1" ht="23" customHeight="1" spans="1:16">
      <c r="A30" s="11">
        <v>26</v>
      </c>
      <c r="B30" s="12" t="s">
        <v>100</v>
      </c>
      <c r="C30" s="11" t="s">
        <v>104</v>
      </c>
      <c r="D30" s="11" t="s">
        <v>105</v>
      </c>
      <c r="E30" s="11" t="s">
        <v>106</v>
      </c>
      <c r="F30" s="14">
        <v>1970</v>
      </c>
      <c r="G30" s="14">
        <v>721.76</v>
      </c>
      <c r="H30" s="14">
        <v>25.26</v>
      </c>
      <c r="I30" s="14">
        <v>14.44</v>
      </c>
      <c r="J30" s="14">
        <f>42.4*3</f>
        <v>127.2</v>
      </c>
      <c r="K30" s="14">
        <f>2.76*3</f>
        <v>8.28</v>
      </c>
      <c r="L30" s="14">
        <f>0.85*3</f>
        <v>2.55</v>
      </c>
      <c r="M30" s="14">
        <f t="shared" si="3"/>
        <v>899.49</v>
      </c>
      <c r="N30" s="14">
        <v>100</v>
      </c>
      <c r="O30" s="14">
        <f t="shared" si="4"/>
        <v>2969.49</v>
      </c>
      <c r="P30" s="11"/>
    </row>
    <row r="31" s="1" customFormat="1" ht="23" customHeight="1" spans="1:16">
      <c r="A31" s="11">
        <v>27</v>
      </c>
      <c r="B31" s="12" t="s">
        <v>100</v>
      </c>
      <c r="C31" s="11" t="s">
        <v>107</v>
      </c>
      <c r="D31" s="11" t="s">
        <v>108</v>
      </c>
      <c r="E31" s="11" t="s">
        <v>109</v>
      </c>
      <c r="F31" s="14">
        <v>1970</v>
      </c>
      <c r="G31" s="14">
        <v>721.76</v>
      </c>
      <c r="H31" s="14">
        <v>25.26</v>
      </c>
      <c r="I31" s="14">
        <v>14.44</v>
      </c>
      <c r="J31" s="14">
        <f t="shared" si="5"/>
        <v>339.2</v>
      </c>
      <c r="K31" s="14">
        <f t="shared" si="6"/>
        <v>22.08</v>
      </c>
      <c r="L31" s="14">
        <f t="shared" si="7"/>
        <v>6.8</v>
      </c>
      <c r="M31" s="14">
        <f t="shared" si="3"/>
        <v>1129.54</v>
      </c>
      <c r="N31" s="14">
        <v>100</v>
      </c>
      <c r="O31" s="14">
        <f t="shared" si="4"/>
        <v>3199.54</v>
      </c>
      <c r="P31" s="11"/>
    </row>
    <row r="32" s="1" customFormat="1" ht="23" customHeight="1" spans="1:16">
      <c r="A32" s="11">
        <v>28</v>
      </c>
      <c r="B32" s="12" t="s">
        <v>110</v>
      </c>
      <c r="C32" s="18" t="s">
        <v>111</v>
      </c>
      <c r="D32" s="18" t="s">
        <v>112</v>
      </c>
      <c r="E32" s="11" t="s">
        <v>113</v>
      </c>
      <c r="F32" s="14">
        <v>1970</v>
      </c>
      <c r="G32" s="14">
        <v>721.76</v>
      </c>
      <c r="H32" s="14">
        <v>25.26</v>
      </c>
      <c r="I32" s="14">
        <v>14.44</v>
      </c>
      <c r="J32" s="14">
        <f t="shared" si="5"/>
        <v>339.2</v>
      </c>
      <c r="K32" s="14">
        <f t="shared" si="6"/>
        <v>22.08</v>
      </c>
      <c r="L32" s="14">
        <f t="shared" si="7"/>
        <v>6.8</v>
      </c>
      <c r="M32" s="14">
        <f t="shared" si="3"/>
        <v>1129.54</v>
      </c>
      <c r="N32" s="14">
        <v>100</v>
      </c>
      <c r="O32" s="14">
        <f t="shared" si="4"/>
        <v>3199.54</v>
      </c>
      <c r="P32" s="11"/>
    </row>
    <row r="33" s="1" customFormat="1" ht="23" customHeight="1" spans="1:16">
      <c r="A33" s="11">
        <v>29</v>
      </c>
      <c r="B33" s="12" t="s">
        <v>114</v>
      </c>
      <c r="C33" s="18" t="s">
        <v>115</v>
      </c>
      <c r="D33" s="11" t="s">
        <v>116</v>
      </c>
      <c r="E33" s="11" t="s">
        <v>117</v>
      </c>
      <c r="F33" s="14">
        <v>1970</v>
      </c>
      <c r="G33" s="14">
        <v>721.76</v>
      </c>
      <c r="H33" s="14">
        <v>25.26</v>
      </c>
      <c r="I33" s="14">
        <v>14.44</v>
      </c>
      <c r="J33" s="14">
        <f>42.4*5</f>
        <v>212</v>
      </c>
      <c r="K33" s="14">
        <f>2.76*5</f>
        <v>13.8</v>
      </c>
      <c r="L33" s="14">
        <f>0.85*5</f>
        <v>4.25</v>
      </c>
      <c r="M33" s="14">
        <f t="shared" si="3"/>
        <v>991.51</v>
      </c>
      <c r="N33" s="14">
        <v>100</v>
      </c>
      <c r="O33" s="14">
        <f t="shared" si="4"/>
        <v>3061.51</v>
      </c>
      <c r="P33" s="11"/>
    </row>
    <row r="34" s="1" customFormat="1" ht="23" customHeight="1" spans="1:16">
      <c r="A34" s="11">
        <v>30</v>
      </c>
      <c r="B34" s="12" t="s">
        <v>118</v>
      </c>
      <c r="C34" s="11" t="s">
        <v>119</v>
      </c>
      <c r="D34" s="19" t="s">
        <v>120</v>
      </c>
      <c r="E34" s="11" t="s">
        <v>121</v>
      </c>
      <c r="F34" s="14">
        <v>1970</v>
      </c>
      <c r="G34" s="14">
        <v>721.76</v>
      </c>
      <c r="H34" s="14">
        <v>25.26</v>
      </c>
      <c r="I34" s="14">
        <v>14.44</v>
      </c>
      <c r="J34" s="14">
        <f t="shared" si="5"/>
        <v>339.2</v>
      </c>
      <c r="K34" s="14">
        <f t="shared" si="6"/>
        <v>22.08</v>
      </c>
      <c r="L34" s="14">
        <f t="shared" si="7"/>
        <v>6.8</v>
      </c>
      <c r="M34" s="14">
        <f t="shared" si="3"/>
        <v>1129.54</v>
      </c>
      <c r="N34" s="14">
        <v>100</v>
      </c>
      <c r="O34" s="14">
        <f t="shared" si="4"/>
        <v>3199.54</v>
      </c>
      <c r="P34" s="11"/>
    </row>
    <row r="35" s="1" customFormat="1" ht="23" customHeight="1" spans="1:16">
      <c r="A35" s="11">
        <v>31</v>
      </c>
      <c r="B35" s="12" t="s">
        <v>118</v>
      </c>
      <c r="C35" s="11" t="s">
        <v>122</v>
      </c>
      <c r="D35" s="19" t="s">
        <v>123</v>
      </c>
      <c r="E35" s="11" t="s">
        <v>124</v>
      </c>
      <c r="F35" s="14">
        <v>1970</v>
      </c>
      <c r="G35" s="14">
        <v>721.76</v>
      </c>
      <c r="H35" s="14">
        <v>25.26</v>
      </c>
      <c r="I35" s="14">
        <v>14.44</v>
      </c>
      <c r="J35" s="14">
        <f t="shared" si="5"/>
        <v>339.2</v>
      </c>
      <c r="K35" s="14">
        <f t="shared" si="6"/>
        <v>22.08</v>
      </c>
      <c r="L35" s="14">
        <f t="shared" si="7"/>
        <v>6.8</v>
      </c>
      <c r="M35" s="14">
        <f t="shared" si="3"/>
        <v>1129.54</v>
      </c>
      <c r="N35" s="14">
        <v>100</v>
      </c>
      <c r="O35" s="14">
        <f t="shared" si="4"/>
        <v>3199.54</v>
      </c>
      <c r="P35" s="11"/>
    </row>
    <row r="36" s="1" customFormat="1" ht="23" customHeight="1" spans="1:16">
      <c r="A36" s="11">
        <v>32</v>
      </c>
      <c r="B36" s="12" t="s">
        <v>118</v>
      </c>
      <c r="C36" s="11" t="s">
        <v>125</v>
      </c>
      <c r="D36" s="19" t="s">
        <v>126</v>
      </c>
      <c r="E36" s="11" t="s">
        <v>127</v>
      </c>
      <c r="F36" s="14">
        <v>1970</v>
      </c>
      <c r="G36" s="14">
        <v>721.76</v>
      </c>
      <c r="H36" s="14">
        <v>25.26</v>
      </c>
      <c r="I36" s="14">
        <v>14.44</v>
      </c>
      <c r="J36" s="14">
        <f t="shared" si="5"/>
        <v>339.2</v>
      </c>
      <c r="K36" s="14">
        <f t="shared" si="6"/>
        <v>22.08</v>
      </c>
      <c r="L36" s="14">
        <f t="shared" si="7"/>
        <v>6.8</v>
      </c>
      <c r="M36" s="14">
        <f t="shared" si="3"/>
        <v>1129.54</v>
      </c>
      <c r="N36" s="14">
        <v>100</v>
      </c>
      <c r="O36" s="14">
        <f t="shared" si="4"/>
        <v>3199.54</v>
      </c>
      <c r="P36" s="11"/>
    </row>
    <row r="37" s="1" customFormat="1" ht="23" customHeight="1" spans="1:16">
      <c r="A37" s="11">
        <v>33</v>
      </c>
      <c r="B37" s="12" t="s">
        <v>128</v>
      </c>
      <c r="C37" s="11" t="s">
        <v>129</v>
      </c>
      <c r="D37" s="11" t="s">
        <v>130</v>
      </c>
      <c r="E37" s="11" t="s">
        <v>131</v>
      </c>
      <c r="F37" s="14">
        <v>1970</v>
      </c>
      <c r="G37" s="14">
        <v>721.76</v>
      </c>
      <c r="H37" s="14">
        <v>25.26</v>
      </c>
      <c r="I37" s="14">
        <v>14.44</v>
      </c>
      <c r="J37" s="14">
        <f t="shared" si="5"/>
        <v>339.2</v>
      </c>
      <c r="K37" s="14">
        <f t="shared" si="6"/>
        <v>22.08</v>
      </c>
      <c r="L37" s="14">
        <f t="shared" si="7"/>
        <v>6.8</v>
      </c>
      <c r="M37" s="14">
        <f t="shared" ref="M37:M68" si="8">SUM(G37:L37)</f>
        <v>1129.54</v>
      </c>
      <c r="N37" s="14">
        <v>100</v>
      </c>
      <c r="O37" s="14">
        <f t="shared" ref="O37:O68" si="9">F37+M37+N37</f>
        <v>3199.54</v>
      </c>
      <c r="P37" s="11"/>
    </row>
    <row r="38" s="1" customFormat="1" ht="23" customHeight="1" spans="1:16">
      <c r="A38" s="11">
        <v>34</v>
      </c>
      <c r="B38" s="12" t="s">
        <v>128</v>
      </c>
      <c r="C38" s="11" t="s">
        <v>132</v>
      </c>
      <c r="D38" s="11" t="s">
        <v>133</v>
      </c>
      <c r="E38" s="11" t="s">
        <v>134</v>
      </c>
      <c r="F38" s="14">
        <v>1970</v>
      </c>
      <c r="G38" s="14">
        <v>721.76</v>
      </c>
      <c r="H38" s="14">
        <v>25.26</v>
      </c>
      <c r="I38" s="14">
        <v>14.44</v>
      </c>
      <c r="J38" s="14">
        <f t="shared" si="5"/>
        <v>339.2</v>
      </c>
      <c r="K38" s="14">
        <f t="shared" si="6"/>
        <v>22.08</v>
      </c>
      <c r="L38" s="14">
        <f t="shared" si="7"/>
        <v>6.8</v>
      </c>
      <c r="M38" s="14">
        <f t="shared" si="8"/>
        <v>1129.54</v>
      </c>
      <c r="N38" s="14">
        <v>100</v>
      </c>
      <c r="O38" s="14">
        <f t="shared" si="9"/>
        <v>3199.54</v>
      </c>
      <c r="P38" s="11"/>
    </row>
    <row r="39" s="1" customFormat="1" ht="23" customHeight="1" spans="1:16">
      <c r="A39" s="11">
        <v>35</v>
      </c>
      <c r="B39" s="12" t="s">
        <v>135</v>
      </c>
      <c r="C39" s="11" t="s">
        <v>136</v>
      </c>
      <c r="D39" s="11" t="s">
        <v>137</v>
      </c>
      <c r="E39" s="11" t="s">
        <v>138</v>
      </c>
      <c r="F39" s="14">
        <v>1970</v>
      </c>
      <c r="G39" s="14">
        <v>721.76</v>
      </c>
      <c r="H39" s="14">
        <v>25.26</v>
      </c>
      <c r="I39" s="14">
        <v>14.44</v>
      </c>
      <c r="J39" s="14">
        <f t="shared" si="5"/>
        <v>339.2</v>
      </c>
      <c r="K39" s="14">
        <f t="shared" si="6"/>
        <v>22.08</v>
      </c>
      <c r="L39" s="14">
        <f t="shared" si="7"/>
        <v>6.8</v>
      </c>
      <c r="M39" s="14">
        <f t="shared" si="8"/>
        <v>1129.54</v>
      </c>
      <c r="N39" s="14">
        <v>100</v>
      </c>
      <c r="O39" s="14">
        <f t="shared" si="9"/>
        <v>3199.54</v>
      </c>
      <c r="P39" s="11"/>
    </row>
    <row r="40" s="1" customFormat="1" ht="23" customHeight="1" spans="1:16">
      <c r="A40" s="11">
        <v>36</v>
      </c>
      <c r="B40" s="12" t="s">
        <v>135</v>
      </c>
      <c r="C40" s="11" t="s">
        <v>139</v>
      </c>
      <c r="D40" s="11" t="s">
        <v>140</v>
      </c>
      <c r="E40" s="11" t="s">
        <v>141</v>
      </c>
      <c r="F40" s="14">
        <v>1970</v>
      </c>
      <c r="G40" s="14">
        <v>721.76</v>
      </c>
      <c r="H40" s="14">
        <v>25.26</v>
      </c>
      <c r="I40" s="14">
        <v>14.44</v>
      </c>
      <c r="J40" s="14">
        <f>42.4*3</f>
        <v>127.2</v>
      </c>
      <c r="K40" s="14">
        <f>2.76*3</f>
        <v>8.28</v>
      </c>
      <c r="L40" s="14">
        <f>0.85*3</f>
        <v>2.55</v>
      </c>
      <c r="M40" s="14">
        <f t="shared" si="8"/>
        <v>899.49</v>
      </c>
      <c r="N40" s="14">
        <v>100</v>
      </c>
      <c r="O40" s="14">
        <f t="shared" si="9"/>
        <v>2969.49</v>
      </c>
      <c r="P40" s="11"/>
    </row>
    <row r="41" s="1" customFormat="1" ht="23" customHeight="1" spans="1:16">
      <c r="A41" s="11">
        <v>37</v>
      </c>
      <c r="B41" s="12" t="s">
        <v>135</v>
      </c>
      <c r="C41" s="11" t="s">
        <v>142</v>
      </c>
      <c r="D41" s="11" t="s">
        <v>143</v>
      </c>
      <c r="E41" s="11" t="s">
        <v>144</v>
      </c>
      <c r="F41" s="14">
        <v>1970</v>
      </c>
      <c r="G41" s="14">
        <v>721.76</v>
      </c>
      <c r="H41" s="14">
        <v>25.26</v>
      </c>
      <c r="I41" s="14">
        <v>14.44</v>
      </c>
      <c r="J41" s="14">
        <f t="shared" si="5"/>
        <v>339.2</v>
      </c>
      <c r="K41" s="14">
        <f t="shared" si="6"/>
        <v>22.08</v>
      </c>
      <c r="L41" s="14">
        <f t="shared" si="7"/>
        <v>6.8</v>
      </c>
      <c r="M41" s="14">
        <f t="shared" si="8"/>
        <v>1129.54</v>
      </c>
      <c r="N41" s="14">
        <v>100</v>
      </c>
      <c r="O41" s="14">
        <f t="shared" si="9"/>
        <v>3199.54</v>
      </c>
      <c r="P41" s="11"/>
    </row>
    <row r="42" s="1" customFormat="1" ht="23" customHeight="1" spans="1:16">
      <c r="A42" s="11">
        <v>38</v>
      </c>
      <c r="B42" s="12" t="s">
        <v>135</v>
      </c>
      <c r="C42" s="11" t="s">
        <v>145</v>
      </c>
      <c r="D42" s="11" t="s">
        <v>146</v>
      </c>
      <c r="E42" s="11" t="s">
        <v>147</v>
      </c>
      <c r="F42" s="14">
        <v>1970</v>
      </c>
      <c r="G42" s="14">
        <v>721.76</v>
      </c>
      <c r="H42" s="14">
        <v>25.26</v>
      </c>
      <c r="I42" s="14">
        <v>14.44</v>
      </c>
      <c r="J42" s="14">
        <f t="shared" si="5"/>
        <v>339.2</v>
      </c>
      <c r="K42" s="14">
        <f t="shared" si="6"/>
        <v>22.08</v>
      </c>
      <c r="L42" s="14">
        <f t="shared" si="7"/>
        <v>6.8</v>
      </c>
      <c r="M42" s="14">
        <f t="shared" si="8"/>
        <v>1129.54</v>
      </c>
      <c r="N42" s="14">
        <v>100</v>
      </c>
      <c r="O42" s="14">
        <f t="shared" si="9"/>
        <v>3199.54</v>
      </c>
      <c r="P42" s="11"/>
    </row>
    <row r="43" s="1" customFormat="1" ht="23" customHeight="1" spans="1:16">
      <c r="A43" s="11">
        <v>39</v>
      </c>
      <c r="B43" s="12" t="s">
        <v>135</v>
      </c>
      <c r="C43" s="11" t="s">
        <v>148</v>
      </c>
      <c r="D43" s="11" t="s">
        <v>149</v>
      </c>
      <c r="E43" s="11" t="s">
        <v>150</v>
      </c>
      <c r="F43" s="14">
        <v>1970</v>
      </c>
      <c r="G43" s="14">
        <v>721.76</v>
      </c>
      <c r="H43" s="14">
        <v>25.26</v>
      </c>
      <c r="I43" s="14">
        <v>14.44</v>
      </c>
      <c r="J43" s="14">
        <f t="shared" si="5"/>
        <v>339.2</v>
      </c>
      <c r="K43" s="14">
        <f t="shared" si="6"/>
        <v>22.08</v>
      </c>
      <c r="L43" s="14">
        <f t="shared" si="7"/>
        <v>6.8</v>
      </c>
      <c r="M43" s="14">
        <f t="shared" si="8"/>
        <v>1129.54</v>
      </c>
      <c r="N43" s="14">
        <v>100</v>
      </c>
      <c r="O43" s="14">
        <f t="shared" si="9"/>
        <v>3199.54</v>
      </c>
      <c r="P43" s="11"/>
    </row>
    <row r="44" s="1" customFormat="1" ht="27" customHeight="1" spans="1:16">
      <c r="A44" s="11">
        <v>40</v>
      </c>
      <c r="B44" s="12" t="s">
        <v>151</v>
      </c>
      <c r="C44" s="12" t="s">
        <v>152</v>
      </c>
      <c r="D44" s="11" t="s">
        <v>153</v>
      </c>
      <c r="E44" s="11" t="s">
        <v>154</v>
      </c>
      <c r="F44" s="14">
        <v>1970</v>
      </c>
      <c r="G44" s="14">
        <v>721.76</v>
      </c>
      <c r="H44" s="14">
        <v>25.26</v>
      </c>
      <c r="I44" s="14">
        <v>14.44</v>
      </c>
      <c r="J44" s="14">
        <f t="shared" si="5"/>
        <v>339.2</v>
      </c>
      <c r="K44" s="14">
        <f t="shared" si="6"/>
        <v>22.08</v>
      </c>
      <c r="L44" s="14">
        <f t="shared" si="7"/>
        <v>6.8</v>
      </c>
      <c r="M44" s="14">
        <f t="shared" si="8"/>
        <v>1129.54</v>
      </c>
      <c r="N44" s="14">
        <v>100</v>
      </c>
      <c r="O44" s="14">
        <f t="shared" si="9"/>
        <v>3199.54</v>
      </c>
      <c r="P44" s="11"/>
    </row>
    <row r="45" s="1" customFormat="1" ht="27" customHeight="1" spans="1:16">
      <c r="A45" s="11">
        <v>41</v>
      </c>
      <c r="B45" s="12" t="s">
        <v>151</v>
      </c>
      <c r="C45" s="16" t="s">
        <v>155</v>
      </c>
      <c r="D45" s="20" t="s">
        <v>156</v>
      </c>
      <c r="E45" s="16" t="s">
        <v>157</v>
      </c>
      <c r="F45" s="14">
        <v>1970</v>
      </c>
      <c r="G45" s="14">
        <v>721.76</v>
      </c>
      <c r="H45" s="14">
        <v>25.26</v>
      </c>
      <c r="I45" s="14">
        <v>14.44</v>
      </c>
      <c r="J45" s="14">
        <f t="shared" si="5"/>
        <v>339.2</v>
      </c>
      <c r="K45" s="14">
        <f t="shared" si="6"/>
        <v>22.08</v>
      </c>
      <c r="L45" s="14">
        <f t="shared" si="7"/>
        <v>6.8</v>
      </c>
      <c r="M45" s="14">
        <f t="shared" si="8"/>
        <v>1129.54</v>
      </c>
      <c r="N45" s="14">
        <v>100</v>
      </c>
      <c r="O45" s="14">
        <f t="shared" si="9"/>
        <v>3199.54</v>
      </c>
      <c r="P45" s="11"/>
    </row>
    <row r="46" s="1" customFormat="1" ht="27" customHeight="1" spans="1:16">
      <c r="A46" s="11">
        <v>42</v>
      </c>
      <c r="B46" s="12" t="s">
        <v>151</v>
      </c>
      <c r="C46" s="11" t="s">
        <v>158</v>
      </c>
      <c r="D46" s="18" t="s">
        <v>159</v>
      </c>
      <c r="E46" s="18" t="s">
        <v>160</v>
      </c>
      <c r="F46" s="14">
        <v>1970</v>
      </c>
      <c r="G46" s="14"/>
      <c r="H46" s="14"/>
      <c r="I46" s="14"/>
      <c r="J46" s="14"/>
      <c r="K46" s="14"/>
      <c r="L46" s="14"/>
      <c r="M46" s="14">
        <f t="shared" si="8"/>
        <v>0</v>
      </c>
      <c r="N46" s="14">
        <v>100</v>
      </c>
      <c r="O46" s="14">
        <f t="shared" si="9"/>
        <v>2070</v>
      </c>
      <c r="P46" s="11"/>
    </row>
    <row r="47" s="1" customFormat="1" ht="27" customHeight="1" spans="1:16">
      <c r="A47" s="11">
        <v>43</v>
      </c>
      <c r="B47" s="12" t="s">
        <v>161</v>
      </c>
      <c r="C47" s="11" t="s">
        <v>162</v>
      </c>
      <c r="D47" s="11" t="s">
        <v>163</v>
      </c>
      <c r="E47" s="11" t="s">
        <v>164</v>
      </c>
      <c r="F47" s="14">
        <v>1970</v>
      </c>
      <c r="G47" s="14">
        <v>721.76</v>
      </c>
      <c r="H47" s="14">
        <v>25.26</v>
      </c>
      <c r="I47" s="14">
        <v>14.44</v>
      </c>
      <c r="J47" s="14">
        <f t="shared" ref="J47:J50" si="10">42.4*8</f>
        <v>339.2</v>
      </c>
      <c r="K47" s="14">
        <f t="shared" ref="K47:K50" si="11">2.76*8</f>
        <v>22.08</v>
      </c>
      <c r="L47" s="14">
        <f t="shared" ref="L47:L50" si="12">0.85*8</f>
        <v>6.8</v>
      </c>
      <c r="M47" s="14">
        <f t="shared" si="8"/>
        <v>1129.54</v>
      </c>
      <c r="N47" s="14">
        <v>100</v>
      </c>
      <c r="O47" s="14">
        <f t="shared" si="9"/>
        <v>3199.54</v>
      </c>
      <c r="P47" s="11"/>
    </row>
    <row r="48" s="1" customFormat="1" ht="27" customHeight="1" spans="1:16">
      <c r="A48" s="11">
        <v>44</v>
      </c>
      <c r="B48" s="12" t="s">
        <v>161</v>
      </c>
      <c r="C48" s="11" t="s">
        <v>165</v>
      </c>
      <c r="D48" s="11" t="s">
        <v>166</v>
      </c>
      <c r="E48" s="11" t="s">
        <v>167</v>
      </c>
      <c r="F48" s="14">
        <v>1970</v>
      </c>
      <c r="G48" s="14">
        <v>721.76</v>
      </c>
      <c r="H48" s="14">
        <v>25.26</v>
      </c>
      <c r="I48" s="14">
        <v>14.44</v>
      </c>
      <c r="J48" s="14">
        <f t="shared" si="10"/>
        <v>339.2</v>
      </c>
      <c r="K48" s="14">
        <f t="shared" si="11"/>
        <v>22.08</v>
      </c>
      <c r="L48" s="14">
        <f t="shared" si="12"/>
        <v>6.8</v>
      </c>
      <c r="M48" s="14">
        <f t="shared" si="8"/>
        <v>1129.54</v>
      </c>
      <c r="N48" s="14">
        <v>100</v>
      </c>
      <c r="O48" s="14">
        <f t="shared" si="9"/>
        <v>3199.54</v>
      </c>
      <c r="P48" s="11"/>
    </row>
    <row r="49" s="1" customFormat="1" ht="27" customHeight="1" spans="1:16">
      <c r="A49" s="11">
        <v>45</v>
      </c>
      <c r="B49" s="12" t="s">
        <v>168</v>
      </c>
      <c r="C49" s="11" t="s">
        <v>169</v>
      </c>
      <c r="D49" s="13" t="s">
        <v>170</v>
      </c>
      <c r="E49" s="11" t="s">
        <v>171</v>
      </c>
      <c r="F49" s="14">
        <v>1970</v>
      </c>
      <c r="G49" s="14">
        <v>721.76</v>
      </c>
      <c r="H49" s="14">
        <v>25.26</v>
      </c>
      <c r="I49" s="14">
        <v>14.44</v>
      </c>
      <c r="J49" s="14">
        <f t="shared" si="10"/>
        <v>339.2</v>
      </c>
      <c r="K49" s="14">
        <f t="shared" si="11"/>
        <v>22.08</v>
      </c>
      <c r="L49" s="14">
        <f t="shared" si="12"/>
        <v>6.8</v>
      </c>
      <c r="M49" s="14">
        <f t="shared" si="8"/>
        <v>1129.54</v>
      </c>
      <c r="N49" s="14">
        <v>100</v>
      </c>
      <c r="O49" s="14">
        <f t="shared" si="9"/>
        <v>3199.54</v>
      </c>
      <c r="P49" s="11"/>
    </row>
    <row r="50" s="1" customFormat="1" ht="27" customHeight="1" spans="1:16">
      <c r="A50" s="11">
        <v>46</v>
      </c>
      <c r="B50" s="12" t="s">
        <v>168</v>
      </c>
      <c r="C50" s="11" t="s">
        <v>172</v>
      </c>
      <c r="D50" s="18" t="s">
        <v>173</v>
      </c>
      <c r="E50" s="11" t="s">
        <v>174</v>
      </c>
      <c r="F50" s="14">
        <v>1970</v>
      </c>
      <c r="G50" s="14">
        <v>721.76</v>
      </c>
      <c r="H50" s="14">
        <v>25.26</v>
      </c>
      <c r="I50" s="14">
        <v>14.44</v>
      </c>
      <c r="J50" s="14">
        <f t="shared" si="10"/>
        <v>339.2</v>
      </c>
      <c r="K50" s="14">
        <f t="shared" si="11"/>
        <v>22.08</v>
      </c>
      <c r="L50" s="14">
        <f t="shared" si="12"/>
        <v>6.8</v>
      </c>
      <c r="M50" s="14">
        <f t="shared" si="8"/>
        <v>1129.54</v>
      </c>
      <c r="N50" s="14">
        <v>100</v>
      </c>
      <c r="O50" s="14">
        <f t="shared" si="9"/>
        <v>3199.54</v>
      </c>
      <c r="P50" s="11"/>
    </row>
    <row r="51" s="1" customFormat="1" ht="27" customHeight="1" spans="1:16">
      <c r="A51" s="11">
        <v>47</v>
      </c>
      <c r="B51" s="12" t="s">
        <v>175</v>
      </c>
      <c r="C51" s="11" t="s">
        <v>176</v>
      </c>
      <c r="D51" s="11" t="s">
        <v>177</v>
      </c>
      <c r="E51" s="11" t="s">
        <v>178</v>
      </c>
      <c r="F51" s="14">
        <v>1970</v>
      </c>
      <c r="G51" s="14"/>
      <c r="H51" s="14"/>
      <c r="I51" s="14"/>
      <c r="J51" s="14"/>
      <c r="K51" s="14"/>
      <c r="L51" s="14"/>
      <c r="M51" s="14">
        <f t="shared" si="8"/>
        <v>0</v>
      </c>
      <c r="N51" s="14">
        <v>100</v>
      </c>
      <c r="O51" s="14">
        <f t="shared" si="9"/>
        <v>2070</v>
      </c>
      <c r="P51" s="11"/>
    </row>
    <row r="52" s="1" customFormat="1" ht="27" customHeight="1" spans="1:16">
      <c r="A52" s="11">
        <v>48</v>
      </c>
      <c r="B52" s="12" t="s">
        <v>179</v>
      </c>
      <c r="C52" s="11" t="s">
        <v>180</v>
      </c>
      <c r="D52" s="11" t="s">
        <v>181</v>
      </c>
      <c r="E52" s="11" t="s">
        <v>182</v>
      </c>
      <c r="F52" s="14">
        <v>1970</v>
      </c>
      <c r="G52" s="14">
        <v>721.76</v>
      </c>
      <c r="H52" s="14">
        <v>25.26</v>
      </c>
      <c r="I52" s="14">
        <v>14.44</v>
      </c>
      <c r="J52" s="14">
        <f t="shared" ref="J52:J93" si="13">42.4*8</f>
        <v>339.2</v>
      </c>
      <c r="K52" s="14">
        <f t="shared" ref="K52:K93" si="14">2.76*8</f>
        <v>22.08</v>
      </c>
      <c r="L52" s="14">
        <f t="shared" ref="L52:L93" si="15">0.85*8</f>
        <v>6.8</v>
      </c>
      <c r="M52" s="14">
        <f t="shared" si="8"/>
        <v>1129.54</v>
      </c>
      <c r="N52" s="14">
        <v>100</v>
      </c>
      <c r="O52" s="14">
        <f t="shared" si="9"/>
        <v>3199.54</v>
      </c>
      <c r="P52" s="11"/>
    </row>
    <row r="53" s="1" customFormat="1" ht="27" customHeight="1" spans="1:16">
      <c r="A53" s="11">
        <v>49</v>
      </c>
      <c r="B53" s="12" t="s">
        <v>183</v>
      </c>
      <c r="C53" s="11" t="s">
        <v>184</v>
      </c>
      <c r="D53" s="11" t="s">
        <v>185</v>
      </c>
      <c r="E53" s="11" t="s">
        <v>186</v>
      </c>
      <c r="F53" s="14">
        <v>1970</v>
      </c>
      <c r="G53" s="14">
        <v>721.76</v>
      </c>
      <c r="H53" s="14">
        <v>25.26</v>
      </c>
      <c r="I53" s="14">
        <v>14.44</v>
      </c>
      <c r="J53" s="14">
        <f>42.4*3</f>
        <v>127.2</v>
      </c>
      <c r="K53" s="14">
        <f>2.76*3</f>
        <v>8.28</v>
      </c>
      <c r="L53" s="14">
        <f>0.85*3</f>
        <v>2.55</v>
      </c>
      <c r="M53" s="14">
        <f t="shared" si="8"/>
        <v>899.49</v>
      </c>
      <c r="N53" s="14">
        <v>100</v>
      </c>
      <c r="O53" s="14">
        <f t="shared" si="9"/>
        <v>2969.49</v>
      </c>
      <c r="P53" s="11"/>
    </row>
    <row r="54" s="1" customFormat="1" ht="27" customHeight="1" spans="1:16">
      <c r="A54" s="11">
        <v>50</v>
      </c>
      <c r="B54" s="12" t="s">
        <v>183</v>
      </c>
      <c r="C54" s="18" t="s">
        <v>187</v>
      </c>
      <c r="D54" s="18" t="s">
        <v>188</v>
      </c>
      <c r="E54" s="11" t="s">
        <v>189</v>
      </c>
      <c r="F54" s="14">
        <v>1970</v>
      </c>
      <c r="G54" s="14">
        <v>721.76</v>
      </c>
      <c r="H54" s="14">
        <v>25.26</v>
      </c>
      <c r="I54" s="14">
        <v>14.44</v>
      </c>
      <c r="J54" s="14">
        <f t="shared" si="13"/>
        <v>339.2</v>
      </c>
      <c r="K54" s="14">
        <f t="shared" si="14"/>
        <v>22.08</v>
      </c>
      <c r="L54" s="14">
        <f t="shared" si="15"/>
        <v>6.8</v>
      </c>
      <c r="M54" s="14">
        <f t="shared" si="8"/>
        <v>1129.54</v>
      </c>
      <c r="N54" s="14">
        <v>100</v>
      </c>
      <c r="O54" s="14">
        <f t="shared" si="9"/>
        <v>3199.54</v>
      </c>
      <c r="P54" s="11"/>
    </row>
    <row r="55" s="1" customFormat="1" ht="27" customHeight="1" spans="1:16">
      <c r="A55" s="11">
        <v>51</v>
      </c>
      <c r="B55" s="12" t="s">
        <v>183</v>
      </c>
      <c r="C55" s="11" t="s">
        <v>190</v>
      </c>
      <c r="D55" s="11" t="s">
        <v>191</v>
      </c>
      <c r="E55" s="11" t="s">
        <v>192</v>
      </c>
      <c r="F55" s="14">
        <v>1970</v>
      </c>
      <c r="G55" s="14">
        <v>721.76</v>
      </c>
      <c r="H55" s="14">
        <v>25.26</v>
      </c>
      <c r="I55" s="14">
        <v>14.44</v>
      </c>
      <c r="J55" s="14">
        <f t="shared" si="13"/>
        <v>339.2</v>
      </c>
      <c r="K55" s="14">
        <f t="shared" si="14"/>
        <v>22.08</v>
      </c>
      <c r="L55" s="14">
        <f t="shared" si="15"/>
        <v>6.8</v>
      </c>
      <c r="M55" s="14">
        <f t="shared" si="8"/>
        <v>1129.54</v>
      </c>
      <c r="N55" s="14">
        <v>100</v>
      </c>
      <c r="O55" s="14">
        <f t="shared" si="9"/>
        <v>3199.54</v>
      </c>
      <c r="P55" s="11"/>
    </row>
    <row r="56" s="1" customFormat="1" ht="27" customHeight="1" spans="1:16">
      <c r="A56" s="11">
        <v>52</v>
      </c>
      <c r="B56" s="12" t="s">
        <v>183</v>
      </c>
      <c r="C56" s="12" t="s">
        <v>193</v>
      </c>
      <c r="D56" s="19" t="s">
        <v>194</v>
      </c>
      <c r="E56" s="12" t="s">
        <v>195</v>
      </c>
      <c r="F56" s="14">
        <v>1970</v>
      </c>
      <c r="G56" s="14">
        <v>721.76</v>
      </c>
      <c r="H56" s="14">
        <v>25.26</v>
      </c>
      <c r="I56" s="14">
        <v>14.44</v>
      </c>
      <c r="J56" s="14">
        <f t="shared" si="13"/>
        <v>339.2</v>
      </c>
      <c r="K56" s="14">
        <f t="shared" si="14"/>
        <v>22.08</v>
      </c>
      <c r="L56" s="14">
        <f t="shared" si="15"/>
        <v>6.8</v>
      </c>
      <c r="M56" s="14">
        <f t="shared" si="8"/>
        <v>1129.54</v>
      </c>
      <c r="N56" s="14">
        <v>100</v>
      </c>
      <c r="O56" s="14">
        <f t="shared" si="9"/>
        <v>3199.54</v>
      </c>
      <c r="P56" s="11"/>
    </row>
    <row r="57" s="1" customFormat="1" ht="27" customHeight="1" spans="1:16">
      <c r="A57" s="11">
        <v>53</v>
      </c>
      <c r="B57" s="12" t="s">
        <v>196</v>
      </c>
      <c r="C57" s="17" t="s">
        <v>197</v>
      </c>
      <c r="D57" s="21" t="s">
        <v>198</v>
      </c>
      <c r="E57" s="17" t="s">
        <v>199</v>
      </c>
      <c r="F57" s="14">
        <v>1970</v>
      </c>
      <c r="G57" s="14">
        <v>721.76</v>
      </c>
      <c r="H57" s="14">
        <v>25.26</v>
      </c>
      <c r="I57" s="14">
        <v>14.44</v>
      </c>
      <c r="J57" s="14">
        <f t="shared" si="13"/>
        <v>339.2</v>
      </c>
      <c r="K57" s="14">
        <f t="shared" si="14"/>
        <v>22.08</v>
      </c>
      <c r="L57" s="14">
        <f t="shared" si="15"/>
        <v>6.8</v>
      </c>
      <c r="M57" s="14">
        <f t="shared" si="8"/>
        <v>1129.54</v>
      </c>
      <c r="N57" s="14">
        <v>100</v>
      </c>
      <c r="O57" s="14">
        <f t="shared" si="9"/>
        <v>3199.54</v>
      </c>
      <c r="P57" s="11"/>
    </row>
    <row r="58" s="1" customFormat="1" ht="27" customHeight="1" spans="1:16">
      <c r="A58" s="11">
        <v>54</v>
      </c>
      <c r="B58" s="12" t="s">
        <v>200</v>
      </c>
      <c r="C58" s="11" t="s">
        <v>201</v>
      </c>
      <c r="D58" s="11" t="s">
        <v>202</v>
      </c>
      <c r="E58" s="11" t="s">
        <v>203</v>
      </c>
      <c r="F58" s="14">
        <v>1970</v>
      </c>
      <c r="G58" s="14">
        <v>721.76</v>
      </c>
      <c r="H58" s="14">
        <v>25.26</v>
      </c>
      <c r="I58" s="14">
        <v>14.44</v>
      </c>
      <c r="J58" s="14">
        <f t="shared" si="13"/>
        <v>339.2</v>
      </c>
      <c r="K58" s="14">
        <f t="shared" si="14"/>
        <v>22.08</v>
      </c>
      <c r="L58" s="14">
        <f t="shared" si="15"/>
        <v>6.8</v>
      </c>
      <c r="M58" s="14">
        <f t="shared" si="8"/>
        <v>1129.54</v>
      </c>
      <c r="N58" s="14">
        <v>100</v>
      </c>
      <c r="O58" s="14">
        <f t="shared" si="9"/>
        <v>3199.54</v>
      </c>
      <c r="P58" s="11"/>
    </row>
    <row r="59" s="1" customFormat="1" ht="27" customHeight="1" spans="1:16">
      <c r="A59" s="11">
        <v>55</v>
      </c>
      <c r="B59" s="12" t="s">
        <v>204</v>
      </c>
      <c r="C59" s="18" t="s">
        <v>205</v>
      </c>
      <c r="D59" s="18" t="s">
        <v>206</v>
      </c>
      <c r="E59" s="18" t="s">
        <v>207</v>
      </c>
      <c r="F59" s="14">
        <v>1970</v>
      </c>
      <c r="G59" s="14">
        <v>721.76</v>
      </c>
      <c r="H59" s="14">
        <v>25.26</v>
      </c>
      <c r="I59" s="14">
        <v>14.44</v>
      </c>
      <c r="J59" s="14">
        <f t="shared" si="13"/>
        <v>339.2</v>
      </c>
      <c r="K59" s="14">
        <f t="shared" si="14"/>
        <v>22.08</v>
      </c>
      <c r="L59" s="14">
        <f t="shared" si="15"/>
        <v>6.8</v>
      </c>
      <c r="M59" s="14">
        <f t="shared" si="8"/>
        <v>1129.54</v>
      </c>
      <c r="N59" s="14">
        <v>100</v>
      </c>
      <c r="O59" s="14">
        <f t="shared" si="9"/>
        <v>3199.54</v>
      </c>
      <c r="P59" s="11"/>
    </row>
    <row r="60" s="1" customFormat="1" ht="27" customHeight="1" spans="1:16">
      <c r="A60" s="11">
        <v>56</v>
      </c>
      <c r="B60" s="12" t="s">
        <v>204</v>
      </c>
      <c r="C60" s="11" t="s">
        <v>208</v>
      </c>
      <c r="D60" s="11" t="s">
        <v>209</v>
      </c>
      <c r="E60" s="11" t="s">
        <v>210</v>
      </c>
      <c r="F60" s="14">
        <v>1970</v>
      </c>
      <c r="G60" s="14">
        <v>721.76</v>
      </c>
      <c r="H60" s="14">
        <v>25.26</v>
      </c>
      <c r="I60" s="14">
        <v>14.44</v>
      </c>
      <c r="J60" s="14">
        <f t="shared" si="13"/>
        <v>339.2</v>
      </c>
      <c r="K60" s="14">
        <f t="shared" si="14"/>
        <v>22.08</v>
      </c>
      <c r="L60" s="14">
        <f t="shared" si="15"/>
        <v>6.8</v>
      </c>
      <c r="M60" s="14">
        <f t="shared" si="8"/>
        <v>1129.54</v>
      </c>
      <c r="N60" s="14">
        <v>100</v>
      </c>
      <c r="O60" s="14">
        <f t="shared" si="9"/>
        <v>3199.54</v>
      </c>
      <c r="P60" s="11"/>
    </row>
    <row r="61" s="1" customFormat="1" ht="27" customHeight="1" spans="1:16">
      <c r="A61" s="11">
        <v>57</v>
      </c>
      <c r="B61" s="12" t="s">
        <v>211</v>
      </c>
      <c r="C61" s="18" t="s">
        <v>212</v>
      </c>
      <c r="D61" s="18" t="s">
        <v>213</v>
      </c>
      <c r="E61" s="18" t="s">
        <v>214</v>
      </c>
      <c r="F61" s="14">
        <v>1970</v>
      </c>
      <c r="G61" s="14">
        <v>721.76</v>
      </c>
      <c r="H61" s="14">
        <v>25.26</v>
      </c>
      <c r="I61" s="14">
        <v>14.44</v>
      </c>
      <c r="J61" s="14">
        <f t="shared" si="13"/>
        <v>339.2</v>
      </c>
      <c r="K61" s="14">
        <f t="shared" si="14"/>
        <v>22.08</v>
      </c>
      <c r="L61" s="14">
        <f t="shared" si="15"/>
        <v>6.8</v>
      </c>
      <c r="M61" s="14">
        <f t="shared" si="8"/>
        <v>1129.54</v>
      </c>
      <c r="N61" s="14">
        <v>100</v>
      </c>
      <c r="O61" s="14">
        <f t="shared" si="9"/>
        <v>3199.54</v>
      </c>
      <c r="P61" s="11"/>
    </row>
    <row r="62" s="1" customFormat="1" ht="27" customHeight="1" spans="1:16">
      <c r="A62" s="11">
        <v>58</v>
      </c>
      <c r="B62" s="12" t="s">
        <v>215</v>
      </c>
      <c r="C62" s="11" t="s">
        <v>216</v>
      </c>
      <c r="D62" s="11" t="s">
        <v>217</v>
      </c>
      <c r="E62" s="11" t="s">
        <v>218</v>
      </c>
      <c r="F62" s="14">
        <v>1970</v>
      </c>
      <c r="G62" s="14">
        <v>721.76</v>
      </c>
      <c r="H62" s="14">
        <v>25.26</v>
      </c>
      <c r="I62" s="14">
        <v>14.44</v>
      </c>
      <c r="J62" s="14">
        <f>42.4*2</f>
        <v>84.8</v>
      </c>
      <c r="K62" s="14">
        <f>2.76*2</f>
        <v>5.52</v>
      </c>
      <c r="L62" s="14">
        <f>0.85*2</f>
        <v>1.7</v>
      </c>
      <c r="M62" s="14">
        <f t="shared" si="8"/>
        <v>853.48</v>
      </c>
      <c r="N62" s="14">
        <v>100</v>
      </c>
      <c r="O62" s="14">
        <f t="shared" si="9"/>
        <v>2923.48</v>
      </c>
      <c r="P62" s="11"/>
    </row>
    <row r="63" s="1" customFormat="1" ht="27" customHeight="1" spans="1:16">
      <c r="A63" s="11">
        <v>59</v>
      </c>
      <c r="B63" s="12" t="s">
        <v>219</v>
      </c>
      <c r="C63" s="11" t="s">
        <v>220</v>
      </c>
      <c r="D63" s="11" t="s">
        <v>221</v>
      </c>
      <c r="E63" s="11" t="s">
        <v>222</v>
      </c>
      <c r="F63" s="14">
        <v>1970</v>
      </c>
      <c r="G63" s="14">
        <v>721.76</v>
      </c>
      <c r="H63" s="14">
        <v>25.26</v>
      </c>
      <c r="I63" s="14">
        <v>14.44</v>
      </c>
      <c r="J63" s="14">
        <f t="shared" si="13"/>
        <v>339.2</v>
      </c>
      <c r="K63" s="14">
        <f t="shared" si="14"/>
        <v>22.08</v>
      </c>
      <c r="L63" s="14">
        <f t="shared" si="15"/>
        <v>6.8</v>
      </c>
      <c r="M63" s="14">
        <f t="shared" si="8"/>
        <v>1129.54</v>
      </c>
      <c r="N63" s="14">
        <v>100</v>
      </c>
      <c r="O63" s="14">
        <f t="shared" si="9"/>
        <v>3199.54</v>
      </c>
      <c r="P63" s="11"/>
    </row>
    <row r="64" s="1" customFormat="1" ht="27" customHeight="1" spans="1:16">
      <c r="A64" s="11">
        <v>60</v>
      </c>
      <c r="B64" s="12" t="s">
        <v>223</v>
      </c>
      <c r="C64" s="11" t="s">
        <v>224</v>
      </c>
      <c r="D64" s="11" t="s">
        <v>225</v>
      </c>
      <c r="E64" s="11" t="s">
        <v>226</v>
      </c>
      <c r="F64" s="14">
        <v>1970</v>
      </c>
      <c r="G64" s="14">
        <v>721.76</v>
      </c>
      <c r="H64" s="14">
        <v>25.26</v>
      </c>
      <c r="I64" s="14">
        <v>14.44</v>
      </c>
      <c r="J64" s="14">
        <f t="shared" si="13"/>
        <v>339.2</v>
      </c>
      <c r="K64" s="14">
        <f t="shared" si="14"/>
        <v>22.08</v>
      </c>
      <c r="L64" s="14">
        <f t="shared" si="15"/>
        <v>6.8</v>
      </c>
      <c r="M64" s="14">
        <f t="shared" si="8"/>
        <v>1129.54</v>
      </c>
      <c r="N64" s="14">
        <v>100</v>
      </c>
      <c r="O64" s="14">
        <f t="shared" si="9"/>
        <v>3199.54</v>
      </c>
      <c r="P64" s="11"/>
    </row>
    <row r="65" s="1" customFormat="1" ht="27" customHeight="1" spans="1:16">
      <c r="A65" s="11">
        <v>61</v>
      </c>
      <c r="B65" s="12" t="s">
        <v>223</v>
      </c>
      <c r="C65" s="11" t="s">
        <v>227</v>
      </c>
      <c r="D65" s="11" t="s">
        <v>228</v>
      </c>
      <c r="E65" s="11" t="s">
        <v>229</v>
      </c>
      <c r="F65" s="14">
        <v>1970</v>
      </c>
      <c r="G65" s="14">
        <v>721.76</v>
      </c>
      <c r="H65" s="14">
        <v>25.26</v>
      </c>
      <c r="I65" s="14">
        <v>14.44</v>
      </c>
      <c r="J65" s="14">
        <f t="shared" si="13"/>
        <v>339.2</v>
      </c>
      <c r="K65" s="14">
        <f t="shared" si="14"/>
        <v>22.08</v>
      </c>
      <c r="L65" s="14">
        <f t="shared" si="15"/>
        <v>6.8</v>
      </c>
      <c r="M65" s="14">
        <f t="shared" si="8"/>
        <v>1129.54</v>
      </c>
      <c r="N65" s="14">
        <v>100</v>
      </c>
      <c r="O65" s="14">
        <f t="shared" si="9"/>
        <v>3199.54</v>
      </c>
      <c r="P65" s="11"/>
    </row>
    <row r="66" s="1" customFormat="1" ht="27" customHeight="1" spans="1:16">
      <c r="A66" s="11">
        <v>62</v>
      </c>
      <c r="B66" s="12" t="s">
        <v>223</v>
      </c>
      <c r="C66" s="11" t="s">
        <v>230</v>
      </c>
      <c r="D66" s="11" t="s">
        <v>231</v>
      </c>
      <c r="E66" s="11" t="s">
        <v>232</v>
      </c>
      <c r="F66" s="14">
        <v>1970</v>
      </c>
      <c r="G66" s="14">
        <v>721.76</v>
      </c>
      <c r="H66" s="14">
        <v>25.26</v>
      </c>
      <c r="I66" s="14">
        <v>14.44</v>
      </c>
      <c r="J66" s="14">
        <f t="shared" si="13"/>
        <v>339.2</v>
      </c>
      <c r="K66" s="14">
        <f t="shared" si="14"/>
        <v>22.08</v>
      </c>
      <c r="L66" s="14">
        <f t="shared" si="15"/>
        <v>6.8</v>
      </c>
      <c r="M66" s="14">
        <f t="shared" si="8"/>
        <v>1129.54</v>
      </c>
      <c r="N66" s="14">
        <v>100</v>
      </c>
      <c r="O66" s="14">
        <f t="shared" si="9"/>
        <v>3199.54</v>
      </c>
      <c r="P66" s="11"/>
    </row>
    <row r="67" s="1" customFormat="1" ht="27" customHeight="1" spans="1:16">
      <c r="A67" s="11">
        <v>63</v>
      </c>
      <c r="B67" s="12" t="s">
        <v>223</v>
      </c>
      <c r="C67" s="11" t="s">
        <v>233</v>
      </c>
      <c r="D67" s="11" t="s">
        <v>234</v>
      </c>
      <c r="E67" s="11" t="s">
        <v>235</v>
      </c>
      <c r="F67" s="14">
        <v>1970</v>
      </c>
      <c r="G67" s="14">
        <v>721.76</v>
      </c>
      <c r="H67" s="14">
        <v>25.26</v>
      </c>
      <c r="I67" s="14">
        <v>14.44</v>
      </c>
      <c r="J67" s="14">
        <f t="shared" si="13"/>
        <v>339.2</v>
      </c>
      <c r="K67" s="14">
        <f t="shared" si="14"/>
        <v>22.08</v>
      </c>
      <c r="L67" s="14">
        <f t="shared" si="15"/>
        <v>6.8</v>
      </c>
      <c r="M67" s="14">
        <f t="shared" si="8"/>
        <v>1129.54</v>
      </c>
      <c r="N67" s="14">
        <v>100</v>
      </c>
      <c r="O67" s="14">
        <f t="shared" si="9"/>
        <v>3199.54</v>
      </c>
      <c r="P67" s="11"/>
    </row>
    <row r="68" s="1" customFormat="1" ht="27" customHeight="1" spans="1:16">
      <c r="A68" s="11">
        <v>64</v>
      </c>
      <c r="B68" s="12" t="s">
        <v>236</v>
      </c>
      <c r="C68" s="12" t="s">
        <v>237</v>
      </c>
      <c r="D68" s="12" t="s">
        <v>238</v>
      </c>
      <c r="E68" s="11" t="s">
        <v>239</v>
      </c>
      <c r="F68" s="14">
        <v>1970</v>
      </c>
      <c r="G68" s="14">
        <v>721.76</v>
      </c>
      <c r="H68" s="14">
        <v>25.26</v>
      </c>
      <c r="I68" s="14">
        <v>14.44</v>
      </c>
      <c r="J68" s="14">
        <f>42.4*6</f>
        <v>254.4</v>
      </c>
      <c r="K68" s="14">
        <f>2.76*6</f>
        <v>16.56</v>
      </c>
      <c r="L68" s="14">
        <f>0.85*6</f>
        <v>5.1</v>
      </c>
      <c r="M68" s="14">
        <f t="shared" si="8"/>
        <v>1037.52</v>
      </c>
      <c r="N68" s="14">
        <v>100</v>
      </c>
      <c r="O68" s="14">
        <f t="shared" si="9"/>
        <v>3107.52</v>
      </c>
      <c r="P68" s="11"/>
    </row>
    <row r="69" s="1" customFormat="1" ht="27" customHeight="1" spans="1:16">
      <c r="A69" s="11">
        <v>65</v>
      </c>
      <c r="B69" s="12" t="s">
        <v>236</v>
      </c>
      <c r="C69" s="12" t="s">
        <v>240</v>
      </c>
      <c r="D69" s="12" t="s">
        <v>241</v>
      </c>
      <c r="E69" s="12" t="s">
        <v>242</v>
      </c>
      <c r="F69" s="14">
        <v>1970</v>
      </c>
      <c r="G69" s="14">
        <v>721.76</v>
      </c>
      <c r="H69" s="14">
        <v>25.26</v>
      </c>
      <c r="I69" s="14">
        <v>14.44</v>
      </c>
      <c r="J69" s="14">
        <f t="shared" si="13"/>
        <v>339.2</v>
      </c>
      <c r="K69" s="14">
        <f t="shared" si="14"/>
        <v>22.08</v>
      </c>
      <c r="L69" s="14">
        <f t="shared" si="15"/>
        <v>6.8</v>
      </c>
      <c r="M69" s="14">
        <f t="shared" ref="M69:M93" si="16">SUM(G69:L69)</f>
        <v>1129.54</v>
      </c>
      <c r="N69" s="14">
        <v>100</v>
      </c>
      <c r="O69" s="14">
        <f t="shared" ref="O69:O93" si="17">F69+M69+N69</f>
        <v>3199.54</v>
      </c>
      <c r="P69" s="11"/>
    </row>
    <row r="70" s="1" customFormat="1" ht="27" customHeight="1" spans="1:16">
      <c r="A70" s="11">
        <v>66</v>
      </c>
      <c r="B70" s="12" t="s">
        <v>243</v>
      </c>
      <c r="C70" s="11" t="s">
        <v>244</v>
      </c>
      <c r="D70" s="29" t="s">
        <v>245</v>
      </c>
      <c r="E70" s="11" t="s">
        <v>246</v>
      </c>
      <c r="F70" s="14">
        <v>1970</v>
      </c>
      <c r="G70" s="14">
        <v>721.76</v>
      </c>
      <c r="H70" s="14">
        <v>25.26</v>
      </c>
      <c r="I70" s="14">
        <v>14.44</v>
      </c>
      <c r="J70" s="14">
        <f t="shared" si="13"/>
        <v>339.2</v>
      </c>
      <c r="K70" s="14">
        <f t="shared" si="14"/>
        <v>22.08</v>
      </c>
      <c r="L70" s="14">
        <f t="shared" si="15"/>
        <v>6.8</v>
      </c>
      <c r="M70" s="14">
        <f t="shared" si="16"/>
        <v>1129.54</v>
      </c>
      <c r="N70" s="14">
        <v>100</v>
      </c>
      <c r="O70" s="14">
        <f t="shared" si="17"/>
        <v>3199.54</v>
      </c>
      <c r="P70" s="11"/>
    </row>
    <row r="71" s="1" customFormat="1" ht="27" customHeight="1" spans="1:16">
      <c r="A71" s="11">
        <v>67</v>
      </c>
      <c r="B71" s="12" t="s">
        <v>243</v>
      </c>
      <c r="C71" s="11" t="s">
        <v>247</v>
      </c>
      <c r="D71" s="13" t="s">
        <v>248</v>
      </c>
      <c r="E71" s="11" t="s">
        <v>249</v>
      </c>
      <c r="F71" s="14">
        <v>1970</v>
      </c>
      <c r="G71" s="14">
        <v>721.76</v>
      </c>
      <c r="H71" s="14">
        <v>25.26</v>
      </c>
      <c r="I71" s="14">
        <v>14.44</v>
      </c>
      <c r="J71" s="14">
        <f t="shared" si="13"/>
        <v>339.2</v>
      </c>
      <c r="K71" s="14">
        <f t="shared" si="14"/>
        <v>22.08</v>
      </c>
      <c r="L71" s="14">
        <f t="shared" si="15"/>
        <v>6.8</v>
      </c>
      <c r="M71" s="14">
        <f t="shared" si="16"/>
        <v>1129.54</v>
      </c>
      <c r="N71" s="14">
        <v>100</v>
      </c>
      <c r="O71" s="14">
        <f t="shared" si="17"/>
        <v>3199.54</v>
      </c>
      <c r="P71" s="11"/>
    </row>
    <row r="72" s="1" customFormat="1" ht="27" customHeight="1" spans="1:16">
      <c r="A72" s="11">
        <v>68</v>
      </c>
      <c r="B72" s="12" t="s">
        <v>250</v>
      </c>
      <c r="C72" s="11" t="s">
        <v>251</v>
      </c>
      <c r="D72" s="11" t="s">
        <v>252</v>
      </c>
      <c r="E72" s="11" t="s">
        <v>253</v>
      </c>
      <c r="F72" s="14">
        <v>1970</v>
      </c>
      <c r="G72" s="14">
        <v>721.76</v>
      </c>
      <c r="H72" s="14">
        <v>25.26</v>
      </c>
      <c r="I72" s="14">
        <v>14.44</v>
      </c>
      <c r="J72" s="14">
        <f t="shared" ref="J72:J74" si="18">42.4*4</f>
        <v>169.6</v>
      </c>
      <c r="K72" s="14">
        <f t="shared" ref="K72:K74" si="19">2.76*4</f>
        <v>11.04</v>
      </c>
      <c r="L72" s="14">
        <f t="shared" ref="L72:L74" si="20">0.85*4</f>
        <v>3.4</v>
      </c>
      <c r="M72" s="14">
        <f t="shared" si="16"/>
        <v>945.5</v>
      </c>
      <c r="N72" s="14">
        <v>100</v>
      </c>
      <c r="O72" s="14">
        <f t="shared" si="17"/>
        <v>3015.5</v>
      </c>
      <c r="P72" s="11"/>
    </row>
    <row r="73" s="1" customFormat="1" ht="27" customHeight="1" spans="1:16">
      <c r="A73" s="11">
        <v>69</v>
      </c>
      <c r="B73" s="12" t="s">
        <v>250</v>
      </c>
      <c r="C73" s="11" t="s">
        <v>254</v>
      </c>
      <c r="D73" s="11" t="s">
        <v>255</v>
      </c>
      <c r="E73" s="11" t="s">
        <v>256</v>
      </c>
      <c r="F73" s="14">
        <v>1970</v>
      </c>
      <c r="G73" s="14">
        <v>721.76</v>
      </c>
      <c r="H73" s="14">
        <v>25.26</v>
      </c>
      <c r="I73" s="14">
        <v>14.44</v>
      </c>
      <c r="J73" s="14">
        <f t="shared" si="18"/>
        <v>169.6</v>
      </c>
      <c r="K73" s="14">
        <f t="shared" si="19"/>
        <v>11.04</v>
      </c>
      <c r="L73" s="14">
        <f t="shared" si="20"/>
        <v>3.4</v>
      </c>
      <c r="M73" s="14">
        <f t="shared" si="16"/>
        <v>945.5</v>
      </c>
      <c r="N73" s="14">
        <v>100</v>
      </c>
      <c r="O73" s="14">
        <f t="shared" si="17"/>
        <v>3015.5</v>
      </c>
      <c r="P73" s="11"/>
    </row>
    <row r="74" s="1" customFormat="1" ht="27" customHeight="1" spans="1:16">
      <c r="A74" s="11">
        <v>70</v>
      </c>
      <c r="B74" s="12" t="s">
        <v>250</v>
      </c>
      <c r="C74" s="11" t="s">
        <v>257</v>
      </c>
      <c r="D74" s="11" t="s">
        <v>258</v>
      </c>
      <c r="E74" s="11" t="s">
        <v>259</v>
      </c>
      <c r="F74" s="14">
        <v>1970</v>
      </c>
      <c r="G74" s="14">
        <v>721.76</v>
      </c>
      <c r="H74" s="14">
        <v>25.26</v>
      </c>
      <c r="I74" s="14">
        <v>14.44</v>
      </c>
      <c r="J74" s="14">
        <f t="shared" si="18"/>
        <v>169.6</v>
      </c>
      <c r="K74" s="14">
        <f t="shared" si="19"/>
        <v>11.04</v>
      </c>
      <c r="L74" s="14">
        <f t="shared" si="20"/>
        <v>3.4</v>
      </c>
      <c r="M74" s="14">
        <f t="shared" si="16"/>
        <v>945.5</v>
      </c>
      <c r="N74" s="14">
        <v>100</v>
      </c>
      <c r="O74" s="14">
        <f t="shared" si="17"/>
        <v>3015.5</v>
      </c>
      <c r="P74" s="11"/>
    </row>
    <row r="75" s="1" customFormat="1" ht="27" customHeight="1" spans="1:16">
      <c r="A75" s="11">
        <v>71</v>
      </c>
      <c r="B75" s="12" t="s">
        <v>260</v>
      </c>
      <c r="C75" s="11" t="s">
        <v>261</v>
      </c>
      <c r="D75" s="11" t="s">
        <v>262</v>
      </c>
      <c r="E75" s="11" t="s">
        <v>263</v>
      </c>
      <c r="F75" s="14">
        <v>1970</v>
      </c>
      <c r="G75" s="14">
        <v>721.76</v>
      </c>
      <c r="H75" s="14">
        <v>25.26</v>
      </c>
      <c r="I75" s="14">
        <v>14.44</v>
      </c>
      <c r="J75" s="14">
        <f t="shared" si="13"/>
        <v>339.2</v>
      </c>
      <c r="K75" s="14">
        <f t="shared" si="14"/>
        <v>22.08</v>
      </c>
      <c r="L75" s="14">
        <f t="shared" si="15"/>
        <v>6.8</v>
      </c>
      <c r="M75" s="14">
        <f t="shared" si="16"/>
        <v>1129.54</v>
      </c>
      <c r="N75" s="14">
        <v>100</v>
      </c>
      <c r="O75" s="14">
        <f t="shared" si="17"/>
        <v>3199.54</v>
      </c>
      <c r="P75" s="11"/>
    </row>
    <row r="76" s="1" customFormat="1" ht="27" customHeight="1" spans="1:16">
      <c r="A76" s="11">
        <v>72</v>
      </c>
      <c r="B76" s="12" t="s">
        <v>260</v>
      </c>
      <c r="C76" s="11" t="s">
        <v>264</v>
      </c>
      <c r="D76" s="11" t="s">
        <v>265</v>
      </c>
      <c r="E76" s="11" t="s">
        <v>266</v>
      </c>
      <c r="F76" s="14">
        <v>1970</v>
      </c>
      <c r="G76" s="14">
        <v>721.76</v>
      </c>
      <c r="H76" s="14">
        <v>25.26</v>
      </c>
      <c r="I76" s="14">
        <v>14.44</v>
      </c>
      <c r="J76" s="14">
        <f t="shared" si="13"/>
        <v>339.2</v>
      </c>
      <c r="K76" s="14">
        <f t="shared" si="14"/>
        <v>22.08</v>
      </c>
      <c r="L76" s="14">
        <f t="shared" si="15"/>
        <v>6.8</v>
      </c>
      <c r="M76" s="14">
        <f t="shared" si="16"/>
        <v>1129.54</v>
      </c>
      <c r="N76" s="14">
        <v>100</v>
      </c>
      <c r="O76" s="14">
        <f t="shared" si="17"/>
        <v>3199.54</v>
      </c>
      <c r="P76" s="11"/>
    </row>
    <row r="77" s="1" customFormat="1" ht="27" customHeight="1" spans="1:16">
      <c r="A77" s="11">
        <v>73</v>
      </c>
      <c r="B77" s="12" t="s">
        <v>260</v>
      </c>
      <c r="C77" s="11" t="s">
        <v>267</v>
      </c>
      <c r="D77" s="11" t="s">
        <v>268</v>
      </c>
      <c r="E77" s="11" t="s">
        <v>269</v>
      </c>
      <c r="F77" s="14">
        <v>1970</v>
      </c>
      <c r="G77" s="14">
        <v>721.76</v>
      </c>
      <c r="H77" s="14">
        <v>25.26</v>
      </c>
      <c r="I77" s="14">
        <v>14.44</v>
      </c>
      <c r="J77" s="14">
        <f>42.4*6</f>
        <v>254.4</v>
      </c>
      <c r="K77" s="14">
        <f>2.76*6</f>
        <v>16.56</v>
      </c>
      <c r="L77" s="14">
        <f>0.85*6</f>
        <v>5.1</v>
      </c>
      <c r="M77" s="14">
        <f t="shared" si="16"/>
        <v>1037.52</v>
      </c>
      <c r="N77" s="14">
        <v>100</v>
      </c>
      <c r="O77" s="14">
        <f t="shared" si="17"/>
        <v>3107.52</v>
      </c>
      <c r="P77" s="11"/>
    </row>
    <row r="78" s="1" customFormat="1" ht="27" customHeight="1" spans="1:16">
      <c r="A78" s="11">
        <v>74</v>
      </c>
      <c r="B78" s="12" t="s">
        <v>270</v>
      </c>
      <c r="C78" s="11" t="s">
        <v>271</v>
      </c>
      <c r="D78" s="11" t="s">
        <v>272</v>
      </c>
      <c r="E78" s="11" t="s">
        <v>273</v>
      </c>
      <c r="F78" s="14">
        <v>1970</v>
      </c>
      <c r="G78" s="14">
        <v>721.76</v>
      </c>
      <c r="H78" s="14">
        <v>25.26</v>
      </c>
      <c r="I78" s="14">
        <v>14.44</v>
      </c>
      <c r="J78" s="14">
        <f t="shared" si="13"/>
        <v>339.2</v>
      </c>
      <c r="K78" s="14">
        <f t="shared" si="14"/>
        <v>22.08</v>
      </c>
      <c r="L78" s="14">
        <f t="shared" si="15"/>
        <v>6.8</v>
      </c>
      <c r="M78" s="14">
        <f t="shared" si="16"/>
        <v>1129.54</v>
      </c>
      <c r="N78" s="14">
        <v>100</v>
      </c>
      <c r="O78" s="14">
        <f t="shared" si="17"/>
        <v>3199.54</v>
      </c>
      <c r="P78" s="11"/>
    </row>
    <row r="79" s="1" customFormat="1" ht="24" customHeight="1" spans="1:16">
      <c r="A79" s="11">
        <v>75</v>
      </c>
      <c r="B79" s="12" t="s">
        <v>274</v>
      </c>
      <c r="C79" s="13" t="s">
        <v>275</v>
      </c>
      <c r="D79" s="13" t="s">
        <v>276</v>
      </c>
      <c r="E79" s="13" t="s">
        <v>277</v>
      </c>
      <c r="F79" s="14">
        <v>1970</v>
      </c>
      <c r="G79" s="14">
        <v>721.76</v>
      </c>
      <c r="H79" s="14">
        <v>25.26</v>
      </c>
      <c r="I79" s="14">
        <v>14.44</v>
      </c>
      <c r="J79" s="14">
        <f t="shared" si="13"/>
        <v>339.2</v>
      </c>
      <c r="K79" s="14">
        <f t="shared" si="14"/>
        <v>22.08</v>
      </c>
      <c r="L79" s="14">
        <f t="shared" si="15"/>
        <v>6.8</v>
      </c>
      <c r="M79" s="14">
        <f t="shared" si="16"/>
        <v>1129.54</v>
      </c>
      <c r="N79" s="14">
        <v>100</v>
      </c>
      <c r="O79" s="14">
        <f t="shared" si="17"/>
        <v>3199.54</v>
      </c>
      <c r="P79" s="11"/>
    </row>
    <row r="80" s="1" customFormat="1" ht="24" customHeight="1" spans="1:16">
      <c r="A80" s="11">
        <v>76</v>
      </c>
      <c r="B80" s="12" t="s">
        <v>274</v>
      </c>
      <c r="C80" s="13" t="s">
        <v>278</v>
      </c>
      <c r="D80" s="13" t="s">
        <v>279</v>
      </c>
      <c r="E80" s="13" t="s">
        <v>280</v>
      </c>
      <c r="F80" s="14">
        <v>1970</v>
      </c>
      <c r="G80" s="14">
        <v>721.76</v>
      </c>
      <c r="H80" s="14">
        <v>25.26</v>
      </c>
      <c r="I80" s="14">
        <v>14.44</v>
      </c>
      <c r="J80" s="14">
        <f t="shared" si="13"/>
        <v>339.2</v>
      </c>
      <c r="K80" s="14">
        <f t="shared" si="14"/>
        <v>22.08</v>
      </c>
      <c r="L80" s="14">
        <f t="shared" si="15"/>
        <v>6.8</v>
      </c>
      <c r="M80" s="14">
        <f t="shared" si="16"/>
        <v>1129.54</v>
      </c>
      <c r="N80" s="14">
        <v>100</v>
      </c>
      <c r="O80" s="14">
        <f t="shared" si="17"/>
        <v>3199.54</v>
      </c>
      <c r="P80" s="11"/>
    </row>
    <row r="81" s="1" customFormat="1" ht="24" customHeight="1" spans="1:16">
      <c r="A81" s="11">
        <v>77</v>
      </c>
      <c r="B81" s="12" t="s">
        <v>274</v>
      </c>
      <c r="C81" s="13" t="s">
        <v>281</v>
      </c>
      <c r="D81" s="11" t="s">
        <v>282</v>
      </c>
      <c r="E81" s="11" t="s">
        <v>283</v>
      </c>
      <c r="F81" s="14">
        <v>1970</v>
      </c>
      <c r="G81" s="14">
        <v>721.76</v>
      </c>
      <c r="H81" s="14">
        <v>25.26</v>
      </c>
      <c r="I81" s="14">
        <v>14.44</v>
      </c>
      <c r="J81" s="14">
        <f t="shared" si="13"/>
        <v>339.2</v>
      </c>
      <c r="K81" s="14">
        <f t="shared" si="14"/>
        <v>22.08</v>
      </c>
      <c r="L81" s="14">
        <f t="shared" si="15"/>
        <v>6.8</v>
      </c>
      <c r="M81" s="14">
        <f t="shared" si="16"/>
        <v>1129.54</v>
      </c>
      <c r="N81" s="14">
        <v>100</v>
      </c>
      <c r="O81" s="14">
        <f t="shared" si="17"/>
        <v>3199.54</v>
      </c>
      <c r="P81" s="11"/>
    </row>
    <row r="82" s="1" customFormat="1" ht="24" customHeight="1" spans="1:16">
      <c r="A82" s="11">
        <v>78</v>
      </c>
      <c r="B82" s="12" t="s">
        <v>274</v>
      </c>
      <c r="C82" s="13" t="s">
        <v>284</v>
      </c>
      <c r="D82" s="11" t="s">
        <v>285</v>
      </c>
      <c r="E82" s="12" t="s">
        <v>286</v>
      </c>
      <c r="F82" s="14">
        <v>1970</v>
      </c>
      <c r="G82" s="14">
        <v>721.76</v>
      </c>
      <c r="H82" s="14">
        <v>25.26</v>
      </c>
      <c r="I82" s="14">
        <v>14.44</v>
      </c>
      <c r="J82" s="14">
        <f t="shared" si="13"/>
        <v>339.2</v>
      </c>
      <c r="K82" s="14">
        <f t="shared" si="14"/>
        <v>22.08</v>
      </c>
      <c r="L82" s="14">
        <f t="shared" si="15"/>
        <v>6.8</v>
      </c>
      <c r="M82" s="14">
        <f t="shared" si="16"/>
        <v>1129.54</v>
      </c>
      <c r="N82" s="14">
        <v>100</v>
      </c>
      <c r="O82" s="14">
        <f t="shared" si="17"/>
        <v>3199.54</v>
      </c>
      <c r="P82" s="11"/>
    </row>
    <row r="83" s="1" customFormat="1" ht="24" customHeight="1" spans="1:16">
      <c r="A83" s="11">
        <v>79</v>
      </c>
      <c r="B83" s="12" t="s">
        <v>274</v>
      </c>
      <c r="C83" s="13" t="s">
        <v>287</v>
      </c>
      <c r="D83" s="11" t="s">
        <v>288</v>
      </c>
      <c r="E83" s="12" t="s">
        <v>289</v>
      </c>
      <c r="F83" s="14">
        <v>1970</v>
      </c>
      <c r="G83" s="14">
        <v>721.76</v>
      </c>
      <c r="H83" s="14">
        <v>25.26</v>
      </c>
      <c r="I83" s="14">
        <v>14.44</v>
      </c>
      <c r="J83" s="14">
        <f>42.4*6</f>
        <v>254.4</v>
      </c>
      <c r="K83" s="14">
        <f>2.76*6</f>
        <v>16.56</v>
      </c>
      <c r="L83" s="14">
        <f>0.85*6</f>
        <v>5.1</v>
      </c>
      <c r="M83" s="14">
        <f t="shared" si="16"/>
        <v>1037.52</v>
      </c>
      <c r="N83" s="14">
        <v>100</v>
      </c>
      <c r="O83" s="14">
        <f t="shared" si="17"/>
        <v>3107.52</v>
      </c>
      <c r="P83" s="11"/>
    </row>
    <row r="84" s="1" customFormat="1" ht="24" customHeight="1" spans="1:16">
      <c r="A84" s="11">
        <v>80</v>
      </c>
      <c r="B84" s="12" t="s">
        <v>274</v>
      </c>
      <c r="C84" s="13" t="s">
        <v>290</v>
      </c>
      <c r="D84" s="12" t="s">
        <v>291</v>
      </c>
      <c r="E84" s="11" t="s">
        <v>292</v>
      </c>
      <c r="F84" s="14">
        <v>1970</v>
      </c>
      <c r="G84" s="14">
        <v>721.76</v>
      </c>
      <c r="H84" s="14">
        <v>25.26</v>
      </c>
      <c r="I84" s="14">
        <v>14.44</v>
      </c>
      <c r="J84" s="14">
        <f t="shared" si="13"/>
        <v>339.2</v>
      </c>
      <c r="K84" s="14">
        <f t="shared" si="14"/>
        <v>22.08</v>
      </c>
      <c r="L84" s="14">
        <f t="shared" si="15"/>
        <v>6.8</v>
      </c>
      <c r="M84" s="14">
        <f t="shared" si="16"/>
        <v>1129.54</v>
      </c>
      <c r="N84" s="14">
        <v>100</v>
      </c>
      <c r="O84" s="14">
        <f t="shared" si="17"/>
        <v>3199.54</v>
      </c>
      <c r="P84" s="11"/>
    </row>
    <row r="85" s="1" customFormat="1" ht="24" customHeight="1" spans="1:16">
      <c r="A85" s="11">
        <v>81</v>
      </c>
      <c r="B85" s="12" t="s">
        <v>274</v>
      </c>
      <c r="C85" s="13" t="s">
        <v>293</v>
      </c>
      <c r="D85" s="11" t="s">
        <v>294</v>
      </c>
      <c r="E85" s="11" t="s">
        <v>295</v>
      </c>
      <c r="F85" s="14">
        <v>1970</v>
      </c>
      <c r="G85" s="14">
        <v>721.76</v>
      </c>
      <c r="H85" s="14">
        <v>25.26</v>
      </c>
      <c r="I85" s="14">
        <v>14.44</v>
      </c>
      <c r="J85" s="14">
        <f t="shared" si="13"/>
        <v>339.2</v>
      </c>
      <c r="K85" s="14">
        <f t="shared" si="14"/>
        <v>22.08</v>
      </c>
      <c r="L85" s="14">
        <f t="shared" si="15"/>
        <v>6.8</v>
      </c>
      <c r="M85" s="14">
        <f t="shared" si="16"/>
        <v>1129.54</v>
      </c>
      <c r="N85" s="14">
        <v>100</v>
      </c>
      <c r="O85" s="14">
        <f t="shared" si="17"/>
        <v>3199.54</v>
      </c>
      <c r="P85" s="11"/>
    </row>
    <row r="86" s="1" customFormat="1" ht="24" customHeight="1" spans="1:16">
      <c r="A86" s="11">
        <v>82</v>
      </c>
      <c r="B86" s="12" t="s">
        <v>274</v>
      </c>
      <c r="C86" s="13" t="s">
        <v>296</v>
      </c>
      <c r="D86" s="13" t="s">
        <v>297</v>
      </c>
      <c r="E86" s="13" t="s">
        <v>298</v>
      </c>
      <c r="F86" s="14">
        <v>1970</v>
      </c>
      <c r="G86" s="14">
        <v>721.76</v>
      </c>
      <c r="H86" s="14">
        <v>25.26</v>
      </c>
      <c r="I86" s="14">
        <v>14.44</v>
      </c>
      <c r="J86" s="14">
        <f t="shared" si="13"/>
        <v>339.2</v>
      </c>
      <c r="K86" s="14">
        <f t="shared" si="14"/>
        <v>22.08</v>
      </c>
      <c r="L86" s="14">
        <f t="shared" si="15"/>
        <v>6.8</v>
      </c>
      <c r="M86" s="14">
        <f t="shared" si="16"/>
        <v>1129.54</v>
      </c>
      <c r="N86" s="14">
        <v>100</v>
      </c>
      <c r="O86" s="14">
        <f t="shared" si="17"/>
        <v>3199.54</v>
      </c>
      <c r="P86" s="11"/>
    </row>
    <row r="87" s="1" customFormat="1" ht="24" customHeight="1" spans="1:16">
      <c r="A87" s="11">
        <v>83</v>
      </c>
      <c r="B87" s="12" t="s">
        <v>274</v>
      </c>
      <c r="C87" s="13" t="s">
        <v>299</v>
      </c>
      <c r="D87" s="11" t="s">
        <v>300</v>
      </c>
      <c r="E87" s="11" t="s">
        <v>301</v>
      </c>
      <c r="F87" s="14">
        <v>1970</v>
      </c>
      <c r="G87" s="14">
        <v>721.76</v>
      </c>
      <c r="H87" s="14">
        <v>25.26</v>
      </c>
      <c r="I87" s="14">
        <v>14.44</v>
      </c>
      <c r="J87" s="14">
        <f t="shared" si="13"/>
        <v>339.2</v>
      </c>
      <c r="K87" s="14">
        <f t="shared" si="14"/>
        <v>22.08</v>
      </c>
      <c r="L87" s="14">
        <f t="shared" si="15"/>
        <v>6.8</v>
      </c>
      <c r="M87" s="14">
        <f t="shared" si="16"/>
        <v>1129.54</v>
      </c>
      <c r="N87" s="14">
        <v>100</v>
      </c>
      <c r="O87" s="14">
        <f t="shared" si="17"/>
        <v>3199.54</v>
      </c>
      <c r="P87" s="11"/>
    </row>
    <row r="88" s="1" customFormat="1" ht="24" customHeight="1" spans="1:16">
      <c r="A88" s="11">
        <v>84</v>
      </c>
      <c r="B88" s="12" t="s">
        <v>274</v>
      </c>
      <c r="C88" s="13" t="s">
        <v>302</v>
      </c>
      <c r="D88" s="13" t="s">
        <v>303</v>
      </c>
      <c r="E88" s="13" t="s">
        <v>304</v>
      </c>
      <c r="F88" s="14">
        <v>1970</v>
      </c>
      <c r="G88" s="14">
        <v>721.76</v>
      </c>
      <c r="H88" s="14">
        <v>25.26</v>
      </c>
      <c r="I88" s="14">
        <v>14.44</v>
      </c>
      <c r="J88" s="14">
        <f t="shared" si="13"/>
        <v>339.2</v>
      </c>
      <c r="K88" s="14">
        <f t="shared" si="14"/>
        <v>22.08</v>
      </c>
      <c r="L88" s="14">
        <f t="shared" si="15"/>
        <v>6.8</v>
      </c>
      <c r="M88" s="14">
        <f t="shared" si="16"/>
        <v>1129.54</v>
      </c>
      <c r="N88" s="14">
        <v>100</v>
      </c>
      <c r="O88" s="14">
        <f t="shared" si="17"/>
        <v>3199.54</v>
      </c>
      <c r="P88" s="11"/>
    </row>
    <row r="89" s="1" customFormat="1" ht="24" customHeight="1" spans="1:16">
      <c r="A89" s="11">
        <v>85</v>
      </c>
      <c r="B89" s="12" t="s">
        <v>274</v>
      </c>
      <c r="C89" s="13" t="s">
        <v>305</v>
      </c>
      <c r="D89" s="12" t="s">
        <v>306</v>
      </c>
      <c r="E89" s="12" t="s">
        <v>307</v>
      </c>
      <c r="F89" s="14">
        <v>1970</v>
      </c>
      <c r="G89" s="14">
        <v>721.76</v>
      </c>
      <c r="H89" s="14">
        <v>25.26</v>
      </c>
      <c r="I89" s="14">
        <v>14.44</v>
      </c>
      <c r="J89" s="14">
        <f t="shared" si="13"/>
        <v>339.2</v>
      </c>
      <c r="K89" s="14">
        <f t="shared" si="14"/>
        <v>22.08</v>
      </c>
      <c r="L89" s="14">
        <f t="shared" si="15"/>
        <v>6.8</v>
      </c>
      <c r="M89" s="14">
        <f t="shared" si="16"/>
        <v>1129.54</v>
      </c>
      <c r="N89" s="14">
        <v>100</v>
      </c>
      <c r="O89" s="14">
        <f t="shared" si="17"/>
        <v>3199.54</v>
      </c>
      <c r="P89" s="11"/>
    </row>
    <row r="90" s="1" customFormat="1" ht="24" customHeight="1" spans="1:16">
      <c r="A90" s="11">
        <v>86</v>
      </c>
      <c r="B90" s="12" t="s">
        <v>274</v>
      </c>
      <c r="C90" s="13" t="s">
        <v>308</v>
      </c>
      <c r="D90" s="11" t="s">
        <v>309</v>
      </c>
      <c r="E90" s="11" t="s">
        <v>310</v>
      </c>
      <c r="F90" s="14">
        <v>1970</v>
      </c>
      <c r="G90" s="14">
        <v>721.76</v>
      </c>
      <c r="H90" s="14">
        <v>25.26</v>
      </c>
      <c r="I90" s="14">
        <v>14.44</v>
      </c>
      <c r="J90" s="14">
        <f t="shared" si="13"/>
        <v>339.2</v>
      </c>
      <c r="K90" s="14">
        <f t="shared" si="14"/>
        <v>22.08</v>
      </c>
      <c r="L90" s="14">
        <f t="shared" si="15"/>
        <v>6.8</v>
      </c>
      <c r="M90" s="14">
        <f t="shared" si="16"/>
        <v>1129.54</v>
      </c>
      <c r="N90" s="14">
        <v>100</v>
      </c>
      <c r="O90" s="14">
        <f t="shared" si="17"/>
        <v>3199.54</v>
      </c>
      <c r="P90" s="12"/>
    </row>
    <row r="91" s="1" customFormat="1" ht="24" customHeight="1" spans="1:16">
      <c r="A91" s="11">
        <v>87</v>
      </c>
      <c r="B91" s="12" t="s">
        <v>274</v>
      </c>
      <c r="C91" s="13" t="s">
        <v>311</v>
      </c>
      <c r="D91" s="13" t="s">
        <v>312</v>
      </c>
      <c r="E91" s="13" t="s">
        <v>313</v>
      </c>
      <c r="F91" s="14">
        <v>1970</v>
      </c>
      <c r="G91" s="14">
        <v>721.76</v>
      </c>
      <c r="H91" s="14">
        <v>25.26</v>
      </c>
      <c r="I91" s="14">
        <v>14.44</v>
      </c>
      <c r="J91" s="14">
        <f t="shared" si="13"/>
        <v>339.2</v>
      </c>
      <c r="K91" s="14">
        <f t="shared" si="14"/>
        <v>22.08</v>
      </c>
      <c r="L91" s="14">
        <f t="shared" si="15"/>
        <v>6.8</v>
      </c>
      <c r="M91" s="14">
        <f t="shared" si="16"/>
        <v>1129.54</v>
      </c>
      <c r="N91" s="14">
        <v>100</v>
      </c>
      <c r="O91" s="14">
        <f t="shared" si="17"/>
        <v>3199.54</v>
      </c>
      <c r="P91" s="12"/>
    </row>
    <row r="92" s="1" customFormat="1" ht="24" customHeight="1" spans="1:16">
      <c r="A92" s="11">
        <v>88</v>
      </c>
      <c r="B92" s="12" t="s">
        <v>274</v>
      </c>
      <c r="C92" s="13" t="s">
        <v>314</v>
      </c>
      <c r="D92" s="11" t="s">
        <v>315</v>
      </c>
      <c r="E92" s="11" t="s">
        <v>316</v>
      </c>
      <c r="F92" s="14">
        <v>1970</v>
      </c>
      <c r="G92" s="14">
        <v>721.76</v>
      </c>
      <c r="H92" s="14">
        <v>25.26</v>
      </c>
      <c r="I92" s="14">
        <v>14.44</v>
      </c>
      <c r="J92" s="14">
        <f>42.4*4</f>
        <v>169.6</v>
      </c>
      <c r="K92" s="14">
        <f>2.76*4</f>
        <v>11.04</v>
      </c>
      <c r="L92" s="14">
        <f>0.85*4</f>
        <v>3.4</v>
      </c>
      <c r="M92" s="14">
        <f t="shared" si="16"/>
        <v>945.5</v>
      </c>
      <c r="N92" s="14">
        <v>100</v>
      </c>
      <c r="O92" s="14">
        <f t="shared" si="17"/>
        <v>3015.5</v>
      </c>
      <c r="P92" s="12"/>
    </row>
    <row r="93" s="1" customFormat="1" ht="24" customHeight="1" spans="1:16">
      <c r="A93" s="11">
        <v>89</v>
      </c>
      <c r="B93" s="12" t="s">
        <v>274</v>
      </c>
      <c r="C93" s="13" t="s">
        <v>317</v>
      </c>
      <c r="D93" s="13" t="s">
        <v>318</v>
      </c>
      <c r="E93" s="13" t="s">
        <v>319</v>
      </c>
      <c r="F93" s="14">
        <v>1970</v>
      </c>
      <c r="G93" s="14">
        <v>721.76</v>
      </c>
      <c r="H93" s="14">
        <v>25.26</v>
      </c>
      <c r="I93" s="14">
        <v>14.44</v>
      </c>
      <c r="J93" s="14">
        <f t="shared" si="13"/>
        <v>339.2</v>
      </c>
      <c r="K93" s="14">
        <f t="shared" si="14"/>
        <v>22.08</v>
      </c>
      <c r="L93" s="14">
        <f t="shared" si="15"/>
        <v>6.8</v>
      </c>
      <c r="M93" s="14">
        <f t="shared" si="16"/>
        <v>1129.54</v>
      </c>
      <c r="N93" s="14">
        <v>100</v>
      </c>
      <c r="O93" s="14">
        <f t="shared" si="17"/>
        <v>3199.54</v>
      </c>
      <c r="P93" s="12"/>
    </row>
  </sheetData>
  <autoFilter ref="A4:P93">
    <extLst/>
  </autoFilter>
  <mergeCells count="16">
    <mergeCell ref="A1:P1"/>
    <mergeCell ref="G2:M2"/>
    <mergeCell ref="J3:L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M3:M4"/>
    <mergeCell ref="N2:N4"/>
    <mergeCell ref="O2:O4"/>
    <mergeCell ref="P2:P4"/>
  </mergeCells>
  <printOptions horizontalCentered="1"/>
  <pageMargins left="0.393055555555556" right="0.393055555555556" top="0.590277777777778" bottom="0.590277777777778" header="0.5" footer="0.39305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通江县2024年9月份基层公共就业创业服务站点人员岗位及社保补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侨谦</cp:lastModifiedBy>
  <dcterms:created xsi:type="dcterms:W3CDTF">2023-10-10T06:40:00Z</dcterms:created>
  <dcterms:modified xsi:type="dcterms:W3CDTF">2024-10-12T08:05:39Z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49F2410E8F274847894BF92ACF4B0DCB_11</vt:lpwstr>
  </property>
  <property fmtid="{D5CDD505-2E9C-101B-9397-08002B2CF9AE}" pid="3" name="KSOProductBuildVer">
    <vt:lpwstr>2052-12.1.0.17145</vt:lpwstr>
  </property>
  <property fmtid="{D5CDD505-2E9C-101B-9397-08002B2CF9AE}" pid="4" name="KSOReadingLayout">
    <vt:bool>true</vt:bool>
  </property>
</Properties>
</file>