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tabRatio="1000"/>
  </bookViews>
  <sheets>
    <sheet name="2一般预算收入" sheetId="224" r:id="rId1"/>
    <sheet name="3一般预算支出" sheetId="233" r:id="rId2"/>
    <sheet name="4一般预算平衡" sheetId="226" r:id="rId3"/>
    <sheet name="5本级一般预算收入" sheetId="238" r:id="rId4"/>
    <sheet name="6本级一般预算支出" sheetId="239" r:id="rId5"/>
    <sheet name="7本级一般预算平衡" sheetId="240" r:id="rId6"/>
    <sheet name="8本级支出经济分类" sheetId="200" r:id="rId7"/>
    <sheet name="9本级基本支出" sheetId="236" r:id="rId8"/>
    <sheet name="10一般预算补助" sheetId="202" r:id="rId9"/>
    <sheet name="11中省预算内" sheetId="237" r:id="rId10"/>
    <sheet name="12基金收入" sheetId="235" r:id="rId11"/>
    <sheet name="13基金支出" sheetId="231" r:id="rId12"/>
    <sheet name="14基金平衡" sheetId="232" r:id="rId13"/>
    <sheet name="15本级基金收入 " sheetId="247" r:id="rId14"/>
    <sheet name="16本级基金支出 " sheetId="248" r:id="rId15"/>
    <sheet name="17本级基金平衡" sheetId="243" r:id="rId16"/>
    <sheet name="18基金补助" sheetId="206" r:id="rId17"/>
    <sheet name="19国资收入" sheetId="207" r:id="rId18"/>
    <sheet name="20国资支出" sheetId="208" r:id="rId19"/>
    <sheet name="21国资平衡" sheetId="209" r:id="rId20"/>
    <sheet name="22本级国资收入" sheetId="249" r:id="rId21"/>
    <sheet name="23本级国资支出" sheetId="245" r:id="rId22"/>
    <sheet name="24国资平衡" sheetId="246" r:id="rId23"/>
    <sheet name="25国资补助" sheetId="234" r:id="rId24"/>
    <sheet name="26债务限额及余额" sheetId="220" r:id="rId25"/>
    <sheet name="27债务相关情况" sheetId="222" r:id="rId26"/>
    <sheet name="28专项债务" sheetId="223" r:id="rId27"/>
    <sheet name="29债券使用情况" sheetId="221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</externalReferences>
  <definedNames>
    <definedName name="_xlnm._FilterDatabase" localSheetId="1" hidden="1">'3一般预算支出'!$A$4:$DS$32</definedName>
    <definedName name="_xlnm._FilterDatabase" localSheetId="4" hidden="1">'6本级一般预算支出'!$A$4:$DM$1318</definedName>
    <definedName name="_______________A01">#REF!</definedName>
    <definedName name="_______________A08">'[1]A01-1'!$A$5:$C$36</definedName>
    <definedName name="____1A01_">#REF!</definedName>
    <definedName name="____2A08_">'[3]A01-1'!$A$5:$C$36</definedName>
    <definedName name="____A01">#REF!</definedName>
    <definedName name="____A08">'[4]A01-1'!$A$5:$C$36</definedName>
    <definedName name="___1A01_">#REF!</definedName>
    <definedName name="___2A08_">'[1]A01-1'!$A$5:$C$36</definedName>
    <definedName name="___A01">#REF!</definedName>
    <definedName name="___A08">'[4]A01-1'!$A$5:$C$36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'[5]A01-1'!$A$5:$C$36</definedName>
    <definedName name="_4A08_">'[1]A01-1'!$A$5:$C$36</definedName>
    <definedName name="_A01">#REF!</definedName>
    <definedName name="_A08">'[1]A01-1'!$A$5:$C$36</definedName>
    <definedName name="_a8756">'[6]A01-1'!$A$5:$C$36</definedName>
    <definedName name="_qyc1234">#REF!</definedName>
    <definedName name="a">#N/A</definedName>
    <definedName name="______________A01">#REF!</definedName>
    <definedName name="________________A08">'[6]A01-1'!$A$5:$C$36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'[7]A01-1'!$A$5:$C$36</definedName>
    <definedName name="__qyc1234">#REF!</definedName>
    <definedName name="______A01">#REF!</definedName>
    <definedName name="______A08">'[7]A01-1'!$A$5:$C$36</definedName>
    <definedName name="___qyc1234">#REF!</definedName>
    <definedName name="____________A01">#REF!</definedName>
    <definedName name="____________A08">'[9]A01-1'!$A$5:$C$36</definedName>
    <definedName name="___________A01">#REF!</definedName>
    <definedName name="___________A08">'[9]A01-1'!$A$5:$C$36</definedName>
    <definedName name="__________A01">#REF!</definedName>
    <definedName name="__________A08">'[9]A01-1'!$A$5:$C$36</definedName>
    <definedName name="_________qyc1234">#REF!</definedName>
    <definedName name="________A08">'[9]A01-1'!$A$5:$C$36</definedName>
    <definedName name="________qyc1234">#REF!</definedName>
    <definedName name="_______qyc1234">#REF!</definedName>
    <definedName name="_________A08">'[8]A01-1'!$A$5:$C$36</definedName>
    <definedName name="________A01">#REF!</definedName>
    <definedName name="_______A01">#REF!</definedName>
    <definedName name="_______A08">'[10]A01-1'!$A$5:$C$36</definedName>
    <definedName name="_____qyc1234">#REF!</definedName>
    <definedName name="____qyc1234">#REF!</definedName>
    <definedName name="_________A01">#REF!</definedName>
    <definedName name="_____________A08">'[13]A01-1'!$A$5:$C$36</definedName>
    <definedName name="______qyc1234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_____________A01">#REF!</definedName>
    <definedName name="______________A08">'[14]A01-1'!$A$5:$C$36</definedName>
    <definedName name="__________qyc1234">#REF!</definedName>
    <definedName name="________________A01">#REF!</definedName>
    <definedName name="_________________A08">'[22]A01-1'!$A$5:$C$36</definedName>
    <definedName name="____________qyc1234">#REF!</definedName>
    <definedName name="_________________A01">#REF!</definedName>
    <definedName name="__________________A08">'[8]A01-1'!$A$5:$C$36</definedName>
    <definedName name="_____________qyc1234">#REF!</definedName>
    <definedName name="_______________A01" localSheetId="6">#REF!</definedName>
    <definedName name="_______________A08" localSheetId="6">'[8]A01-1'!$A$5:$C$36</definedName>
    <definedName name="____1A01_" localSheetId="6">#REF!</definedName>
    <definedName name="____2A08_" localSheetId="6">'[25]A01-1'!$A$5:$C$36</definedName>
    <definedName name="____A01" localSheetId="6">#REF!</definedName>
    <definedName name="____A08" localSheetId="6">'[29]A01-1'!$A$5:$C$36</definedName>
    <definedName name="___1A01_" localSheetId="6">#REF!</definedName>
    <definedName name="___2A08_" localSheetId="6">'[26]A01-1'!$A$5:$C$36</definedName>
    <definedName name="___A01" localSheetId="6">#REF!</definedName>
    <definedName name="___A08" localSheetId="6">'[29]A01-1'!$A$5:$C$36</definedName>
    <definedName name="__1A01_" localSheetId="6">#REF!</definedName>
    <definedName name="__2A01_" localSheetId="6">#REF!</definedName>
    <definedName name="__2A08_" localSheetId="6">'[25]A01-1'!$A$5:$C$36</definedName>
    <definedName name="__4A08_" localSheetId="6">'[27]A01-1'!$A$5:$C$36</definedName>
    <definedName name="__A01" localSheetId="6">#REF!</definedName>
    <definedName name="__A08" localSheetId="6">'[25]A01-1'!$A$5:$C$36</definedName>
    <definedName name="_1A01_" localSheetId="6">#REF!</definedName>
    <definedName name="_2A01_" localSheetId="6">#REF!</definedName>
    <definedName name="_2A08_" localSheetId="6">'[28]A01-1'!$A$5:$C$36</definedName>
    <definedName name="_4A08_" localSheetId="6">'[25]A01-1'!$A$5:$C$36</definedName>
    <definedName name="_A01" localSheetId="6">#REF!</definedName>
    <definedName name="_A08" localSheetId="6">'[25]A01-1'!$A$5:$C$36</definedName>
    <definedName name="_a8756" localSheetId="6">'[8]A01-1'!$A$5:$C$36</definedName>
    <definedName name="_qyc1234" localSheetId="6">#REF!</definedName>
    <definedName name="_____A01" localSheetId="6">#REF!</definedName>
    <definedName name="Database" localSheetId="6" hidden="1">#REF!</definedName>
    <definedName name="_xlnm.Print_Area" localSheetId="6">'8本级支出经济分类'!$B$1:$C$76</definedName>
    <definedName name="__qyc1234" localSheetId="6">#REF!</definedName>
    <definedName name="地区名称" localSheetId="6">#REF!</definedName>
    <definedName name="支出" localSheetId="6">#REF!</definedName>
    <definedName name="______A01" localSheetId="6">#REF!</definedName>
    <definedName name="___qyc1234" localSheetId="6">#REF!</definedName>
    <definedName name="__________________A01">#REF!</definedName>
    <definedName name="___________________A08">'[8]A01-1'!$A$5:$C$36</definedName>
    <definedName name="______________qyc1234">#REF!</definedName>
    <definedName name="____________A01" localSheetId="6">#REF!</definedName>
    <definedName name="___________A01" localSheetId="6">#REF!</definedName>
    <definedName name="__________A01" localSheetId="6">#REF!</definedName>
    <definedName name="_________qyc1234" localSheetId="6">#REF!</definedName>
    <definedName name="________qyc1234" localSheetId="6">#REF!</definedName>
    <definedName name="_______A01" localSheetId="6">#REF!</definedName>
    <definedName name="_______A08" localSheetId="6">'[8]A01-1'!$A$5:$C$36</definedName>
    <definedName name="_______qyc1234" localSheetId="6">#REF!</definedName>
    <definedName name="____qyc1234" localSheetId="6">#REF!</definedName>
    <definedName name="_xlnm.Print_Titles" localSheetId="6">'8本级支出经济分类'!$4:$4</definedName>
    <definedName name="_____qyc1234" localSheetId="6">#REF!</definedName>
    <definedName name="___________________A01">#REF!</definedName>
    <definedName name="____________________A08">'[8]A01-1'!$A$5:$C$36</definedName>
    <definedName name="_______________qyc1234">#REF!</definedName>
    <definedName name="_______________A01" localSheetId="8">#REF!</definedName>
    <definedName name="_______________A08" localSheetId="8">'[31]A01-1'!$A$5:$C$36</definedName>
    <definedName name="____2A08_" localSheetId="8">'[30]A01-1'!$A$5:$C$36</definedName>
    <definedName name="___2A08_" localSheetId="8">'[32]A01-1'!$A$5:$C$36</definedName>
    <definedName name="__2A01_" localSheetId="8">#REF!</definedName>
    <definedName name="__2A08_" localSheetId="8">'[30]A01-1'!$A$5:$C$36</definedName>
    <definedName name="__4A08_" localSheetId="8">'[33]A01-1'!$A$5:$C$36</definedName>
    <definedName name="__A08" localSheetId="8">'[30]A01-1'!$A$5:$C$36</definedName>
    <definedName name="_2A08_" localSheetId="8">'[34]A01-1'!$A$5:$C$36</definedName>
    <definedName name="_4A08_" localSheetId="8">'[30]A01-1'!$A$5:$C$36</definedName>
    <definedName name="_A08" localSheetId="8">'[30]A01-1'!$A$5:$C$36</definedName>
    <definedName name="_a8756" localSheetId="8">'[31]A01-1'!$A$5:$C$36</definedName>
    <definedName name="_qyc1234" localSheetId="8">#REF!</definedName>
    <definedName name="___A01" localSheetId="8">#REF!</definedName>
    <definedName name="___A08" localSheetId="8">'[35]A01-1'!$A$5:$C$36</definedName>
    <definedName name="Database" localSheetId="8" hidden="1">#REF!</definedName>
    <definedName name="__qyc1234" localSheetId="8">#REF!</definedName>
    <definedName name="支出" localSheetId="8">#REF!</definedName>
    <definedName name="____1A01_" localSheetId="8">#REF!</definedName>
    <definedName name="___1A01_" localSheetId="8">#REF!</definedName>
    <definedName name="__1A01_" localSheetId="8">#REF!</definedName>
    <definedName name="__A01" localSheetId="8">#REF!</definedName>
    <definedName name="_1A01_" localSheetId="8">#REF!</definedName>
    <definedName name="_2A01_" localSheetId="8">#REF!</definedName>
    <definedName name="_A01" localSheetId="8">#REF!</definedName>
    <definedName name="_xlnm.Print_Titles" localSheetId="8">'10一般预算补助'!$4:$4</definedName>
    <definedName name="地区名称" localSheetId="8">#REF!</definedName>
    <definedName name="_xlnm.Print_Area" localSheetId="8">'10一般预算补助'!$A$1:$B$73</definedName>
    <definedName name="____A01" localSheetId="8">#REF!</definedName>
    <definedName name="____A08" localSheetId="8">'[35]A01-1'!$A$5:$C$36</definedName>
    <definedName name="_xlnm._FilterDatabase" localSheetId="8" hidden="1">'10一般预算补助'!$A$4:$IF$25</definedName>
    <definedName name="____________________A01">#REF!</definedName>
    <definedName name="_____________________A08">'[36]A01-1'!$A$5:$C$36</definedName>
    <definedName name="________________qyc1234">#REF!</definedName>
    <definedName name="_______________A01" localSheetId="16">#REF!</definedName>
    <definedName name="_______________A08" localSheetId="16">'[8]A01-1'!$A$5:$C$36</definedName>
    <definedName name="____1A01_" localSheetId="16">#REF!</definedName>
    <definedName name="____2A08_" localSheetId="16">'[25]A01-1'!$A$5:$C$36</definedName>
    <definedName name="____A01" localSheetId="16">#REF!</definedName>
    <definedName name="____A08" localSheetId="16">'[29]A01-1'!$A$5:$C$36</definedName>
    <definedName name="___1A01_" localSheetId="16">#REF!</definedName>
    <definedName name="___2A08_" localSheetId="16">'[26]A01-1'!$A$5:$C$36</definedName>
    <definedName name="___A01" localSheetId="16">#REF!</definedName>
    <definedName name="___A08" localSheetId="16">'[29]A01-1'!$A$5:$C$36</definedName>
    <definedName name="__1A01_" localSheetId="16">#REF!</definedName>
    <definedName name="__2A01_" localSheetId="16">#REF!</definedName>
    <definedName name="__2A08_" localSheetId="16">'[25]A01-1'!$A$5:$C$36</definedName>
    <definedName name="__4A08_" localSheetId="16">'[27]A01-1'!$A$5:$C$36</definedName>
    <definedName name="__A01" localSheetId="16">#REF!</definedName>
    <definedName name="__A08" localSheetId="16">'[25]A01-1'!$A$5:$C$36</definedName>
    <definedName name="_1A01_" localSheetId="16">#REF!</definedName>
    <definedName name="_2A01_" localSheetId="16">#REF!</definedName>
    <definedName name="_2A08_" localSheetId="16">'[28]A01-1'!$A$5:$C$36</definedName>
    <definedName name="_4A08_" localSheetId="16">'[25]A01-1'!$A$5:$C$36</definedName>
    <definedName name="_A01" localSheetId="16">#REF!</definedName>
    <definedName name="_A08" localSheetId="16">'[25]A01-1'!$A$5:$C$36</definedName>
    <definedName name="_a8756" localSheetId="16">'[8]A01-1'!$A$5:$C$36</definedName>
    <definedName name="_qyc1234" localSheetId="16">#REF!</definedName>
    <definedName name="_____A01" localSheetId="16">#REF!</definedName>
    <definedName name="Database" localSheetId="16" hidden="1">#REF!</definedName>
    <definedName name="__qyc1234" localSheetId="16">#REF!</definedName>
    <definedName name="地区名称" localSheetId="16">#REF!</definedName>
    <definedName name="支出" localSheetId="16">#REF!</definedName>
    <definedName name="______A01" localSheetId="16">#REF!</definedName>
    <definedName name="___qyc1234" localSheetId="16">#REF!</definedName>
    <definedName name="_____________________A01">#REF!</definedName>
    <definedName name="______________________A08">'[8]A01-1'!$A$5:$C$36</definedName>
    <definedName name="_________________qyc1234">#REF!</definedName>
    <definedName name="____________A01" localSheetId="16">#REF!</definedName>
    <definedName name="___________A01" localSheetId="16">#REF!</definedName>
    <definedName name="__________A01" localSheetId="16">#REF!</definedName>
    <definedName name="_________qyc1234" localSheetId="16">#REF!</definedName>
    <definedName name="________qyc1234" localSheetId="16">#REF!</definedName>
    <definedName name="_______A01" localSheetId="16">#REF!</definedName>
    <definedName name="_______A08" localSheetId="16">'[8]A01-1'!$A$5:$C$36</definedName>
    <definedName name="_______qyc1234" localSheetId="16">#REF!</definedName>
    <definedName name="____qyc1234" localSheetId="16">#REF!</definedName>
    <definedName name="_____qyc1234" localSheetId="16">#REF!</definedName>
    <definedName name="_xlnm._FilterDatabase" localSheetId="16" hidden="1">'18基金补助'!$A$4:$B$10</definedName>
    <definedName name="_______________A01" localSheetId="17">#REF!</definedName>
    <definedName name="_______________A08" localSheetId="17">'[8]A01-1'!$A$5:$C$36</definedName>
    <definedName name="______________A08" localSheetId="17">'[37]A01-1'!$A$5:$C$36</definedName>
    <definedName name="_____________A01" localSheetId="17">#REF!</definedName>
    <definedName name="_____________A08" localSheetId="17">'[38]A01-1'!$A$5:$C$36</definedName>
    <definedName name="____________A01" localSheetId="17">#REF!</definedName>
    <definedName name="___________A01" localSheetId="17">#REF!</definedName>
    <definedName name="__________A01" localSheetId="17">#REF!</definedName>
    <definedName name="__________qyc1234" localSheetId="17">#REF!</definedName>
    <definedName name="_________A01" localSheetId="17">#REF!</definedName>
    <definedName name="_________qyc1234" localSheetId="17">#REF!</definedName>
    <definedName name="________A01" localSheetId="17">#REF!</definedName>
    <definedName name="________qyc1234" localSheetId="17">#REF!</definedName>
    <definedName name="_______A01" localSheetId="17">#REF!</definedName>
    <definedName name="_______A08" localSheetId="17">'[36]A01-1'!$A$5:$C$36</definedName>
    <definedName name="_______qyc1234" localSheetId="17">#REF!</definedName>
    <definedName name="______A01" localSheetId="17">#REF!</definedName>
    <definedName name="______qyc1234" localSheetId="17">#REF!</definedName>
    <definedName name="_____A01" localSheetId="17">#REF!</definedName>
    <definedName name="_____qyc1234" localSheetId="17">#REF!</definedName>
    <definedName name="____1A01_" localSheetId="17">#REF!</definedName>
    <definedName name="____2A08_" localSheetId="17">'[25]A01-1'!$A$5:$C$36</definedName>
    <definedName name="____A01" localSheetId="17">#REF!</definedName>
    <definedName name="____A08" localSheetId="17">'[39]A01-1'!$A$5:$C$36</definedName>
    <definedName name="____qyc1234" localSheetId="17">#REF!</definedName>
    <definedName name="___1A01_" localSheetId="17">#REF!</definedName>
    <definedName name="___2A08_" localSheetId="17">'[26]A01-1'!$A$5:$C$36</definedName>
    <definedName name="___A01" localSheetId="17">#REF!</definedName>
    <definedName name="___A08" localSheetId="17">'[39]A01-1'!$A$5:$C$36</definedName>
    <definedName name="___qyc1234" localSheetId="17">#REF!</definedName>
    <definedName name="__1A01_" localSheetId="17">#REF!</definedName>
    <definedName name="__2A01_" localSheetId="17">#REF!</definedName>
    <definedName name="__2A08_" localSheetId="17">'[25]A01-1'!$A$5:$C$36</definedName>
    <definedName name="__4A08_" localSheetId="17">'[27]A01-1'!$A$5:$C$36</definedName>
    <definedName name="__A01" localSheetId="17">#REF!</definedName>
    <definedName name="__A08" localSheetId="17">'[25]A01-1'!$A$5:$C$36</definedName>
    <definedName name="__qyc1234" localSheetId="17">#REF!</definedName>
    <definedName name="_1A01_" localSheetId="17">#REF!</definedName>
    <definedName name="_2A01_" localSheetId="17">#REF!</definedName>
    <definedName name="_2A08_" localSheetId="17">'[28]A01-1'!$A$5:$C$36</definedName>
    <definedName name="_4A08_" localSheetId="17">'[25]A01-1'!$A$5:$C$36</definedName>
    <definedName name="_A01" localSheetId="17">#REF!</definedName>
    <definedName name="_A08" localSheetId="17">'[25]A01-1'!$A$5:$C$36</definedName>
    <definedName name="_a8756" localSheetId="17">'[8]A01-1'!$A$5:$C$36</definedName>
    <definedName name="_qyc1234" localSheetId="17">#REF!</definedName>
    <definedName name="______________________A01">#REF!</definedName>
    <definedName name="_______________________A08">'[8]A01-1'!$A$5:$C$36</definedName>
    <definedName name="Database" localSheetId="17" hidden="1">#REF!</definedName>
    <definedName name="_xlnm.Print_Titles" localSheetId="17">'19国资收入'!$A$2:$IU$4</definedName>
    <definedName name="__________________qyc1234">#REF!</definedName>
    <definedName name="地区名称" localSheetId="17">#REF!</definedName>
    <definedName name="分类" localSheetId="17">#REF!</definedName>
    <definedName name="市州" localSheetId="17">[23]Sheet1!$A$2:$U$2</definedName>
    <definedName name="行业" localSheetId="17">[23]Sheet1!$W$2:$W$9</definedName>
    <definedName name="形式" localSheetId="17">#REF!</definedName>
    <definedName name="性质" localSheetId="17">[24]Sheet2!$A$1:$A$4</definedName>
    <definedName name="支出" localSheetId="17">#REF!</definedName>
    <definedName name="_______________A01" localSheetId="18">#REF!</definedName>
    <definedName name="_______________A08" localSheetId="18">'[8]A01-1'!$A$5:$C$36</definedName>
    <definedName name="______________A08" localSheetId="18">'[37]A01-1'!$A$5:$C$36</definedName>
    <definedName name="_____________A01" localSheetId="18">#REF!</definedName>
    <definedName name="_____________A08" localSheetId="18">'[38]A01-1'!$A$5:$C$36</definedName>
    <definedName name="____________A01" localSheetId="18">#REF!</definedName>
    <definedName name="___________A01" localSheetId="18">#REF!</definedName>
    <definedName name="__________A01" localSheetId="18">#REF!</definedName>
    <definedName name="__________qyc1234" localSheetId="18">#REF!</definedName>
    <definedName name="_________A01" localSheetId="18">#REF!</definedName>
    <definedName name="_________qyc1234" localSheetId="18">#REF!</definedName>
    <definedName name="________A01" localSheetId="18">#REF!</definedName>
    <definedName name="________qyc1234" localSheetId="18">#REF!</definedName>
    <definedName name="_______A01" localSheetId="18">#REF!</definedName>
    <definedName name="_______A08" localSheetId="18">'[36]A01-1'!$A$5:$C$36</definedName>
    <definedName name="_______qyc1234" localSheetId="18">#REF!</definedName>
    <definedName name="______A01" localSheetId="18">#REF!</definedName>
    <definedName name="______qyc1234" localSheetId="18">#REF!</definedName>
    <definedName name="_____A01" localSheetId="18">#REF!</definedName>
    <definedName name="_____qyc1234" localSheetId="18">#REF!</definedName>
    <definedName name="____1A01_" localSheetId="18">#REF!</definedName>
    <definedName name="____2A08_" localSheetId="18">'[25]A01-1'!$A$5:$C$36</definedName>
    <definedName name="____A01" localSheetId="18">#REF!</definedName>
    <definedName name="____A08" localSheetId="18">'[39]A01-1'!$A$5:$C$36</definedName>
    <definedName name="____qyc1234" localSheetId="18">#REF!</definedName>
    <definedName name="___1A01_" localSheetId="18">#REF!</definedName>
    <definedName name="___2A08_" localSheetId="18">'[26]A01-1'!$A$5:$C$36</definedName>
    <definedName name="___A01" localSheetId="18">#REF!</definedName>
    <definedName name="___A08" localSheetId="18">'[39]A01-1'!$A$5:$C$36</definedName>
    <definedName name="___qyc1234" localSheetId="18">#REF!</definedName>
    <definedName name="__1A01_" localSheetId="18">#REF!</definedName>
    <definedName name="__2A01_" localSheetId="18">#REF!</definedName>
    <definedName name="__2A08_" localSheetId="18">'[25]A01-1'!$A$5:$C$36</definedName>
    <definedName name="__4A08_" localSheetId="18">'[27]A01-1'!$A$5:$C$36</definedName>
    <definedName name="__A01" localSheetId="18">#REF!</definedName>
    <definedName name="__A08" localSheetId="18">'[25]A01-1'!$A$5:$C$36</definedName>
    <definedName name="__qyc1234" localSheetId="18">#REF!</definedName>
    <definedName name="_1A01_" localSheetId="18">#REF!</definedName>
    <definedName name="_2A01_" localSheetId="18">#REF!</definedName>
    <definedName name="_2A08_" localSheetId="18">'[28]A01-1'!$A$5:$C$36</definedName>
    <definedName name="_4A08_" localSheetId="18">'[25]A01-1'!$A$5:$C$36</definedName>
    <definedName name="_A01" localSheetId="18">#REF!</definedName>
    <definedName name="_A08" localSheetId="18">'[25]A01-1'!$A$5:$C$36</definedName>
    <definedName name="_a8756" localSheetId="18">'[8]A01-1'!$A$5:$C$36</definedName>
    <definedName name="_qyc1234" localSheetId="18">#REF!</definedName>
    <definedName name="Database" localSheetId="18" hidden="1">#REF!</definedName>
    <definedName name="_xlnm.Print_Titles" localSheetId="18">'20国资支出'!$A$2:$IV$4</definedName>
    <definedName name="地区名称" localSheetId="18">#REF!</definedName>
    <definedName name="分类" localSheetId="18">#REF!</definedName>
    <definedName name="市州" localSheetId="18">[23]Sheet1!$A$2:$U$2</definedName>
    <definedName name="行业" localSheetId="18">[23]Sheet1!$W$2:$W$9</definedName>
    <definedName name="形式" localSheetId="18">#REF!</definedName>
    <definedName name="性质" localSheetId="18">[24]Sheet2!$A$1:$A$4</definedName>
    <definedName name="支出" localSheetId="18">#REF!</definedName>
    <definedName name="_______________A01" localSheetId="19">#REF!</definedName>
    <definedName name="_______________A08" localSheetId="19">'[8]A01-1'!$A$5:$C$36</definedName>
    <definedName name="______________A08" localSheetId="19">'[37]A01-1'!$A$5:$C$36</definedName>
    <definedName name="_____________A01" localSheetId="19">#REF!</definedName>
    <definedName name="_____________A08" localSheetId="19">'[38]A01-1'!$A$5:$C$36</definedName>
    <definedName name="____________A01" localSheetId="19">#REF!</definedName>
    <definedName name="___________A01" localSheetId="19">#REF!</definedName>
    <definedName name="__________A01" localSheetId="19">#REF!</definedName>
    <definedName name="__________qyc1234" localSheetId="19">#REF!</definedName>
    <definedName name="_________A01" localSheetId="19">#REF!</definedName>
    <definedName name="_________qyc1234" localSheetId="19">#REF!</definedName>
    <definedName name="________A01" localSheetId="19">#REF!</definedName>
    <definedName name="________qyc1234" localSheetId="19">#REF!</definedName>
    <definedName name="_______A01" localSheetId="19">#REF!</definedName>
    <definedName name="_______A08" localSheetId="19">'[36]A01-1'!$A$5:$C$36</definedName>
    <definedName name="_______qyc1234" localSheetId="19">#REF!</definedName>
    <definedName name="______A01" localSheetId="19">#REF!</definedName>
    <definedName name="______qyc1234" localSheetId="19">#REF!</definedName>
    <definedName name="_____A01" localSheetId="19">#REF!</definedName>
    <definedName name="_____qyc1234" localSheetId="19">#REF!</definedName>
    <definedName name="____1A01_" localSheetId="19">#REF!</definedName>
    <definedName name="____2A08_" localSheetId="19">'[25]A01-1'!$A$5:$C$36</definedName>
    <definedName name="____A01" localSheetId="19">#REF!</definedName>
    <definedName name="____A08" localSheetId="19">'[39]A01-1'!$A$5:$C$36</definedName>
    <definedName name="____qyc1234" localSheetId="19">#REF!</definedName>
    <definedName name="___1A01_" localSheetId="19">#REF!</definedName>
    <definedName name="___2A08_" localSheetId="19">'[26]A01-1'!$A$5:$C$36</definedName>
    <definedName name="___A01" localSheetId="19">#REF!</definedName>
    <definedName name="___A08" localSheetId="19">'[39]A01-1'!$A$5:$C$36</definedName>
    <definedName name="___qyc1234" localSheetId="19">#REF!</definedName>
    <definedName name="__1A01_" localSheetId="19">#REF!</definedName>
    <definedName name="__2A01_" localSheetId="19">#REF!</definedName>
    <definedName name="__2A08_" localSheetId="19">'[25]A01-1'!$A$5:$C$36</definedName>
    <definedName name="__4A08_" localSheetId="19">'[27]A01-1'!$A$5:$C$36</definedName>
    <definedName name="__A01" localSheetId="19">#REF!</definedName>
    <definedName name="__A08" localSheetId="19">'[25]A01-1'!$A$5:$C$36</definedName>
    <definedName name="__qyc1234" localSheetId="19">#REF!</definedName>
    <definedName name="_1A01_" localSheetId="19">#REF!</definedName>
    <definedName name="_2A01_" localSheetId="19">#REF!</definedName>
    <definedName name="_2A08_" localSheetId="19">'[28]A01-1'!$A$5:$C$36</definedName>
    <definedName name="_4A08_" localSheetId="19">'[25]A01-1'!$A$5:$C$36</definedName>
    <definedName name="_A01" localSheetId="19">#REF!</definedName>
    <definedName name="_A08" localSheetId="19">'[25]A01-1'!$A$5:$C$36</definedName>
    <definedName name="_a8756" localSheetId="19">'[8]A01-1'!$A$5:$C$36</definedName>
    <definedName name="_qyc1234" localSheetId="19">#REF!</definedName>
    <definedName name="Database" localSheetId="19" hidden="1">#REF!</definedName>
    <definedName name="地区名称" localSheetId="19">#REF!</definedName>
    <definedName name="分类" localSheetId="19">#REF!</definedName>
    <definedName name="市州" localSheetId="19">[23]Sheet1!$A$2:$U$2</definedName>
    <definedName name="行业" localSheetId="19">[23]Sheet1!$W$2:$W$9</definedName>
    <definedName name="形式" localSheetId="19">#REF!</definedName>
    <definedName name="性质" localSheetId="19">[24]Sheet2!$A$1:$A$4</definedName>
    <definedName name="支出" localSheetId="19">#REF!</definedName>
    <definedName name="_______________________A01">#REF!</definedName>
    <definedName name="___________________qyc1234">#REF!</definedName>
    <definedName name="_xlnm.Print_Area" localSheetId="24">'26债务限额及余额'!$A$1:$G$13</definedName>
    <definedName name="_xlnm._FilterDatabase" localSheetId="27" hidden="1">'29债券使用情况'!$4:$19</definedName>
    <definedName name="_xlnm.Print_Area" localSheetId="27">'29债券使用情况'!$A$1:$H$18</definedName>
    <definedName name="_xlnm.Print_Titles" localSheetId="27">'29债券使用情况'!$4:$4</definedName>
    <definedName name="_xlnm.Print_Area" localSheetId="25">'27债务相关情况'!$A$1:$B$30</definedName>
    <definedName name="_xlnm.Print_Area" localSheetId="26">'28专项债务'!$A$1:$B$12</definedName>
    <definedName name="_xlnm.Print_Area" localSheetId="16">'18基金补助'!$A$1:$B$14</definedName>
    <definedName name="_xlnm.Print_Area" localSheetId="18">'20国资支出'!$A$1:$F$30</definedName>
    <definedName name="_xlnm.Print_Area" localSheetId="19">'21国资平衡'!$A$1:$D$9</definedName>
    <definedName name="_______________A01" localSheetId="0">#REF!</definedName>
    <definedName name="____1A01_" localSheetId="0">#REF!</definedName>
    <definedName name="____A01" localSheetId="0">#REF!</definedName>
    <definedName name="___1A01_" localSheetId="0">#REF!</definedName>
    <definedName name="___A01" localSheetId="0">#REF!</definedName>
    <definedName name="__1A01_" localSheetId="0">#REF!</definedName>
    <definedName name="__2A01_" localSheetId="0">#REF!</definedName>
    <definedName name="__A01" localSheetId="0">#REF!</definedName>
    <definedName name="_1A01_" localSheetId="0">#REF!</definedName>
    <definedName name="_2A01_" localSheetId="0">#REF!</definedName>
    <definedName name="_A01" localSheetId="0">#REF!</definedName>
    <definedName name="_qyc1234" localSheetId="0">#REF!</definedName>
    <definedName name="______________A01" localSheetId="0">#REF!</definedName>
    <definedName name="Database" localSheetId="0" hidden="1">#REF!</definedName>
    <definedName name="_xlnm.Print_Area" localSheetId="0">'2一般预算收入'!$A$1:$F$31</definedName>
    <definedName name="___________qyc1234" localSheetId="0">#REF!</definedName>
    <definedName name="地区名称" localSheetId="0">#REF!</definedName>
    <definedName name="支出" localSheetId="0">#REF!</definedName>
    <definedName name="_____A01" localSheetId="0">#REF!</definedName>
    <definedName name="__qyc1234" localSheetId="0">#REF!</definedName>
    <definedName name="______A01" localSheetId="0">#REF!</definedName>
    <definedName name="___qyc1234" localSheetId="0">#REF!</definedName>
    <definedName name="____________A01" localSheetId="0">#REF!</definedName>
    <definedName name="___________A01" localSheetId="0">#REF!</definedName>
    <definedName name="__________A01" localSheetId="0">#REF!</definedName>
    <definedName name="_________qyc1234" localSheetId="0">#REF!</definedName>
    <definedName name="________qyc1234" localSheetId="0">#REF!</definedName>
    <definedName name="_______qyc1234" localSheetId="0">#REF!</definedName>
    <definedName name="________A01" localSheetId="0">#REF!</definedName>
    <definedName name="_______A01" localSheetId="0">#REF!</definedName>
    <definedName name="_____qyc1234" localSheetId="0">#REF!</definedName>
    <definedName name="____qyc1234" localSheetId="0">#REF!</definedName>
    <definedName name="_________A01" localSheetId="0">#REF!</definedName>
    <definedName name="______qyc1234" localSheetId="0">#REF!</definedName>
    <definedName name="分类" localSheetId="0">#REF!</definedName>
    <definedName name="形式" localSheetId="0">#REF!</definedName>
    <definedName name="_____________A01" localSheetId="0">#REF!</definedName>
    <definedName name="__________qyc1234" localSheetId="0">#REF!</definedName>
    <definedName name="________________A01" localSheetId="0">#REF!</definedName>
    <definedName name="____________qyc1234" localSheetId="0">#REF!</definedName>
    <definedName name="_________________A01" localSheetId="0">#REF!</definedName>
    <definedName name="_____________qyc1234" localSheetId="0">#REF!</definedName>
    <definedName name="__________________A01" localSheetId="0">#REF!</definedName>
    <definedName name="______________qyc1234" localSheetId="0">#REF!</definedName>
    <definedName name="___________________A01" localSheetId="0">#REF!</definedName>
    <definedName name="_______________qyc1234" localSheetId="0">#REF!</definedName>
    <definedName name="____________________A01" localSheetId="0">#REF!</definedName>
    <definedName name="________________qyc1234" localSheetId="0">#REF!</definedName>
    <definedName name="_____________________A01" localSheetId="0">#REF!</definedName>
    <definedName name="_________________qyc1234" localSheetId="0">#REF!</definedName>
    <definedName name="______________________A01" localSheetId="0">#REF!</definedName>
    <definedName name="__________________qyc1234" localSheetId="0">#REF!</definedName>
    <definedName name="_______________________A01" localSheetId="0">#REF!</definedName>
    <definedName name="___________________qyc1234" localSheetId="0">#REF!</definedName>
    <definedName name="_______________A01" localSheetId="2">#REF!</definedName>
    <definedName name="____1A01_" localSheetId="2">#REF!</definedName>
    <definedName name="____A01" localSheetId="2">#REF!</definedName>
    <definedName name="___1A01_" localSheetId="2">#REF!</definedName>
    <definedName name="___A01" localSheetId="2">#REF!</definedName>
    <definedName name="__1A01_" localSheetId="2">#REF!</definedName>
    <definedName name="__2A01_" localSheetId="2">#REF!</definedName>
    <definedName name="__A01" localSheetId="2">#REF!</definedName>
    <definedName name="_1A01_" localSheetId="2">#REF!</definedName>
    <definedName name="_2A01_" localSheetId="2">#REF!</definedName>
    <definedName name="_A01" localSheetId="2">#REF!</definedName>
    <definedName name="_qyc1234" localSheetId="2">#REF!</definedName>
    <definedName name="______________A01" localSheetId="2">#REF!</definedName>
    <definedName name="Database" localSheetId="2" hidden="1">#REF!</definedName>
    <definedName name="_xlnm.Print_Area" localSheetId="2">'4一般预算平衡'!$A$1:$D$103</definedName>
    <definedName name="_xlnm.Print_Titles" localSheetId="2">'4一般预算平衡'!$4:$4</definedName>
    <definedName name="___________qyc1234" localSheetId="2">#REF!</definedName>
    <definedName name="地区名称" localSheetId="2">#REF!</definedName>
    <definedName name="支出" localSheetId="2">#REF!</definedName>
    <definedName name="_____A01" localSheetId="2">#REF!</definedName>
    <definedName name="__qyc1234" localSheetId="2">#REF!</definedName>
    <definedName name="______A01" localSheetId="2">#REF!</definedName>
    <definedName name="___qyc1234" localSheetId="2">#REF!</definedName>
    <definedName name="____________A01" localSheetId="2">#REF!</definedName>
    <definedName name="___________A01" localSheetId="2">#REF!</definedName>
    <definedName name="__________A01" localSheetId="2">#REF!</definedName>
    <definedName name="_________qyc1234" localSheetId="2">#REF!</definedName>
    <definedName name="________qyc1234" localSheetId="2">#REF!</definedName>
    <definedName name="_______qyc1234" localSheetId="2">#REF!</definedName>
    <definedName name="________A01" localSheetId="2">#REF!</definedName>
    <definedName name="_______A01" localSheetId="2">#REF!</definedName>
    <definedName name="_____qyc1234" localSheetId="2">#REF!</definedName>
    <definedName name="____qyc1234" localSheetId="2">#REF!</definedName>
    <definedName name="_________A01" localSheetId="2">#REF!</definedName>
    <definedName name="______qyc1234" localSheetId="2">#REF!</definedName>
    <definedName name="分类" localSheetId="2">#REF!</definedName>
    <definedName name="形式" localSheetId="2">#REF!</definedName>
    <definedName name="_____________A01" localSheetId="2">#REF!</definedName>
    <definedName name="__________qyc1234" localSheetId="2">#REF!</definedName>
    <definedName name="________________A01" localSheetId="2">#REF!</definedName>
    <definedName name="____________qyc1234" localSheetId="2">#REF!</definedName>
    <definedName name="_________________A01" localSheetId="2">#REF!</definedName>
    <definedName name="_____________qyc1234" localSheetId="2">#REF!</definedName>
    <definedName name="__________________A01" localSheetId="2">#REF!</definedName>
    <definedName name="______________qyc1234" localSheetId="2">#REF!</definedName>
    <definedName name="___________________A01" localSheetId="2">#REF!</definedName>
    <definedName name="_______________qyc1234" localSheetId="2">#REF!</definedName>
    <definedName name="____________________A01" localSheetId="2">#REF!</definedName>
    <definedName name="________________qyc1234" localSheetId="2">#REF!</definedName>
    <definedName name="_____________________A01" localSheetId="2">#REF!</definedName>
    <definedName name="_________________qyc1234" localSheetId="2">#REF!</definedName>
    <definedName name="______________________A01" localSheetId="2">#REF!</definedName>
    <definedName name="__________________qyc1234" localSheetId="2">#REF!</definedName>
    <definedName name="_______________________A01" localSheetId="2">#REF!</definedName>
    <definedName name="___________________qyc1234" localSheetId="2">#REF!</definedName>
    <definedName name="_______________A01" localSheetId="11">#REF!</definedName>
    <definedName name="_______________A08" localSheetId="11">'[15]A01-1'!$A$5:$C$36</definedName>
    <definedName name="____1A01_" localSheetId="11">#REF!</definedName>
    <definedName name="____2A08_" localSheetId="11">'[17]A01-1'!$A$5:$C$36</definedName>
    <definedName name="____A01" localSheetId="11">#REF!</definedName>
    <definedName name="____A08" localSheetId="11">'[18]A01-1'!$A$5:$C$36</definedName>
    <definedName name="___1A01_" localSheetId="11">#REF!</definedName>
    <definedName name="___2A08_" localSheetId="11">'[15]A01-1'!$A$5:$C$36</definedName>
    <definedName name="___A01" localSheetId="11">#REF!</definedName>
    <definedName name="___A08" localSheetId="11">'[18]A01-1'!$A$5:$C$36</definedName>
    <definedName name="__1A01_" localSheetId="11">#REF!</definedName>
    <definedName name="__2A01_" localSheetId="11">#REF!</definedName>
    <definedName name="__2A08_" localSheetId="11">'[15]A01-1'!$A$5:$C$36</definedName>
    <definedName name="__4A08_" localSheetId="11">'[15]A01-1'!$A$5:$C$36</definedName>
    <definedName name="__A01" localSheetId="11">#REF!</definedName>
    <definedName name="__A08" localSheetId="11">'[15]A01-1'!$A$5:$C$36</definedName>
    <definedName name="_1A01_" localSheetId="11">#REF!</definedName>
    <definedName name="_2A01_" localSheetId="11">#REF!</definedName>
    <definedName name="_2A08_" localSheetId="11">'[19]A01-1'!$A$5:$C$36</definedName>
    <definedName name="_4A08_" localSheetId="11">'[15]A01-1'!$A$5:$C$36</definedName>
    <definedName name="_A01" localSheetId="11">#REF!</definedName>
    <definedName name="_A08" localSheetId="11">'[15]A01-1'!$A$5:$C$36</definedName>
    <definedName name="_a8756" localSheetId="11">'[20]A01-1'!$A$5:$C$36</definedName>
    <definedName name="_qyc1234" localSheetId="11">#REF!</definedName>
    <definedName name="______________A01" localSheetId="11">#REF!</definedName>
    <definedName name="Database" localSheetId="11" hidden="1">#REF!</definedName>
    <definedName name="_xlnm.Print_Area" localSheetId="11">'13基金支出'!$A$1:$F$76</definedName>
    <definedName name="_xlnm.Print_Titles" localSheetId="11">'13基金支出'!$4:$4</definedName>
    <definedName name="___________qyc1234" localSheetId="11">#REF!</definedName>
    <definedName name="地区名称" localSheetId="11">#REF!</definedName>
    <definedName name="支出" localSheetId="11">#REF!</definedName>
    <definedName name="_____A01" localSheetId="11">#REF!</definedName>
    <definedName name="__qyc1234" localSheetId="11">#REF!</definedName>
    <definedName name="______A01" localSheetId="11">#REF!</definedName>
    <definedName name="___qyc1234" localSheetId="11">#REF!</definedName>
    <definedName name="____________A01" localSheetId="11">#REF!</definedName>
    <definedName name="___________A01" localSheetId="11">#REF!</definedName>
    <definedName name="__________A01" localSheetId="11">#REF!</definedName>
    <definedName name="_________qyc1234" localSheetId="11">#REF!</definedName>
    <definedName name="________qyc1234" localSheetId="11">#REF!</definedName>
    <definedName name="_______qyc1234" localSheetId="11">#REF!</definedName>
    <definedName name="________A01" localSheetId="11">#REF!</definedName>
    <definedName name="_______A01" localSheetId="11">#REF!</definedName>
    <definedName name="_____qyc1234" localSheetId="11">#REF!</definedName>
    <definedName name="____qyc1234" localSheetId="11">#REF!</definedName>
    <definedName name="_________A01" localSheetId="11">#REF!</definedName>
    <definedName name="______qyc1234" localSheetId="11">#REF!</definedName>
    <definedName name="分类" localSheetId="11">#REF!</definedName>
    <definedName name="形式" localSheetId="11">#REF!</definedName>
    <definedName name="_____________A01" localSheetId="11">#REF!</definedName>
    <definedName name="______________A08" localSheetId="11">'[21]A01-1'!$A$5:$C$36</definedName>
    <definedName name="__________qyc1234" localSheetId="11">#REF!</definedName>
    <definedName name="__________________A01" localSheetId="11">#REF!</definedName>
    <definedName name="___________________A08" localSheetId="11">'[20]A01-1'!$A$5:$C$36</definedName>
    <definedName name="______________qyc1234" localSheetId="11">#REF!</definedName>
    <definedName name="_xlnm._FilterDatabase" localSheetId="11" hidden="1">'13基金支出'!$A$4:$F$4</definedName>
    <definedName name="________________A01" localSheetId="11">#REF!</definedName>
    <definedName name="____________qyc1234" localSheetId="11">#REF!</definedName>
    <definedName name="_________________A01" localSheetId="11">#REF!</definedName>
    <definedName name="_____________qyc1234" localSheetId="11">#REF!</definedName>
    <definedName name="___________________A01" localSheetId="11">#REF!</definedName>
    <definedName name="_______________qyc1234" localSheetId="11">#REF!</definedName>
    <definedName name="____________________A01" localSheetId="11">#REF!</definedName>
    <definedName name="________________qyc1234" localSheetId="11">#REF!</definedName>
    <definedName name="_____________________A01" localSheetId="11">#REF!</definedName>
    <definedName name="_________________qyc1234" localSheetId="11">#REF!</definedName>
    <definedName name="______________________A01" localSheetId="11">#REF!</definedName>
    <definedName name="__________________qyc1234" localSheetId="11">#REF!</definedName>
    <definedName name="_______________________A01" localSheetId="11">#REF!</definedName>
    <definedName name="___________________qyc1234" localSheetId="11">#REF!</definedName>
    <definedName name="_______________A01" localSheetId="12">#REF!</definedName>
    <definedName name="_______________A08" localSheetId="12">'[15]A01-1'!$A$5:$C$36</definedName>
    <definedName name="____1A01_" localSheetId="12">#REF!</definedName>
    <definedName name="____2A08_" localSheetId="12">'[17]A01-1'!$A$5:$C$36</definedName>
    <definedName name="____A01" localSheetId="12">#REF!</definedName>
    <definedName name="____A08" localSheetId="12">'[18]A01-1'!$A$5:$C$36</definedName>
    <definedName name="___1A01_" localSheetId="12">#REF!</definedName>
    <definedName name="___2A08_" localSheetId="12">'[15]A01-1'!$A$5:$C$36</definedName>
    <definedName name="___A01" localSheetId="12">#REF!</definedName>
    <definedName name="___A08" localSheetId="12">'[18]A01-1'!$A$5:$C$36</definedName>
    <definedName name="__1A01_" localSheetId="12">#REF!</definedName>
    <definedName name="__2A01_" localSheetId="12">#REF!</definedName>
    <definedName name="__2A08_" localSheetId="12">'[15]A01-1'!$A$5:$C$36</definedName>
    <definedName name="__4A08_" localSheetId="12">'[15]A01-1'!$A$5:$C$36</definedName>
    <definedName name="__A01" localSheetId="12">#REF!</definedName>
    <definedName name="__A08" localSheetId="12">'[15]A01-1'!$A$5:$C$36</definedName>
    <definedName name="_1A01_" localSheetId="12">#REF!</definedName>
    <definedName name="_2A01_" localSheetId="12">#REF!</definedName>
    <definedName name="_2A08_" localSheetId="12">'[19]A01-1'!$A$5:$C$36</definedName>
    <definedName name="_4A08_" localSheetId="12">'[15]A01-1'!$A$5:$C$36</definedName>
    <definedName name="_A01" localSheetId="12">#REF!</definedName>
    <definedName name="_A08" localSheetId="12">'[15]A01-1'!$A$5:$C$36</definedName>
    <definedName name="_a8756" localSheetId="12">'[20]A01-1'!$A$5:$C$36</definedName>
    <definedName name="_qyc1234" localSheetId="12">#REF!</definedName>
    <definedName name="______________A01" localSheetId="12">#REF!</definedName>
    <definedName name="Database" localSheetId="12" hidden="1">#REF!</definedName>
    <definedName name="_xlnm.Print_Area" localSheetId="12">'14基金平衡'!$A$1:$D$13</definedName>
    <definedName name="___________qyc1234" localSheetId="12">#REF!</definedName>
    <definedName name="地区名称" localSheetId="12">#REF!</definedName>
    <definedName name="支出" localSheetId="12">#REF!</definedName>
    <definedName name="_____A01" localSheetId="12">#REF!</definedName>
    <definedName name="__qyc1234" localSheetId="12">#REF!</definedName>
    <definedName name="______A01" localSheetId="12">#REF!</definedName>
    <definedName name="___qyc1234" localSheetId="12">#REF!</definedName>
    <definedName name="____________A01" localSheetId="12">#REF!</definedName>
    <definedName name="___________A01" localSheetId="12">#REF!</definedName>
    <definedName name="___________A08" localSheetId="12">'[16]A01-1'!$A$5:$C$36</definedName>
    <definedName name="__________A01" localSheetId="12">#REF!</definedName>
    <definedName name="_________qyc1234" localSheetId="12">#REF!</definedName>
    <definedName name="________qyc1234" localSheetId="12">#REF!</definedName>
    <definedName name="_______qyc1234" localSheetId="12">#REF!</definedName>
    <definedName name="________A01" localSheetId="12">#REF!</definedName>
    <definedName name="_______A01" localSheetId="12">#REF!</definedName>
    <definedName name="_____qyc1234" localSheetId="12">#REF!</definedName>
    <definedName name="____qyc1234" localSheetId="12">#REF!</definedName>
    <definedName name="_________A01" localSheetId="12">#REF!</definedName>
    <definedName name="______qyc1234" localSheetId="12">#REF!</definedName>
    <definedName name="分类" localSheetId="12">#REF!</definedName>
    <definedName name="形式" localSheetId="12">#REF!</definedName>
    <definedName name="_____________A01" localSheetId="12">#REF!</definedName>
    <definedName name="______________A08" localSheetId="12">'[21]A01-1'!$A$5:$C$36</definedName>
    <definedName name="__________qyc1234" localSheetId="12">#REF!</definedName>
    <definedName name="___________________A01" localSheetId="12">#REF!</definedName>
    <definedName name="____________________A08" localSheetId="12">'[20]A01-1'!$A$5:$C$36</definedName>
    <definedName name="_______________qyc1234" localSheetId="12">#REF!</definedName>
    <definedName name="________________A01" localSheetId="12">#REF!</definedName>
    <definedName name="____________qyc1234" localSheetId="12">#REF!</definedName>
    <definedName name="_________________A01" localSheetId="12">#REF!</definedName>
    <definedName name="_____________qyc1234" localSheetId="12">#REF!</definedName>
    <definedName name="__________________A01" localSheetId="12">#REF!</definedName>
    <definedName name="______________qyc1234" localSheetId="12">#REF!</definedName>
    <definedName name="____________________A01" localSheetId="12">#REF!</definedName>
    <definedName name="________________qyc1234" localSheetId="12">#REF!</definedName>
    <definedName name="_____________________A01" localSheetId="12">#REF!</definedName>
    <definedName name="_________________qyc1234" localSheetId="12">#REF!</definedName>
    <definedName name="______________________A01" localSheetId="12">#REF!</definedName>
    <definedName name="__________________qyc1234" localSheetId="12">#REF!</definedName>
    <definedName name="_______________________A01" localSheetId="12">#REF!</definedName>
    <definedName name="___________________qyc1234" localSheetId="12">#REF!</definedName>
    <definedName name="_______________A01" localSheetId="1">#REF!</definedName>
    <definedName name="____1A01_" localSheetId="1">#REF!</definedName>
    <definedName name="____A01" localSheetId="1">#REF!</definedName>
    <definedName name="___1A01_" localSheetId="1">#REF!</definedName>
    <definedName name="___A01" localSheetId="1">#REF!</definedName>
    <definedName name="___A08" localSheetId="1">'[2]A01-1'!$A$5:$C$36</definedName>
    <definedName name="__1A01_" localSheetId="1">#REF!</definedName>
    <definedName name="__2A01_" localSheetId="1">#REF!</definedName>
    <definedName name="__A01" localSheetId="1">#REF!</definedName>
    <definedName name="_1A01_" localSheetId="1">#REF!</definedName>
    <definedName name="_2A01_" localSheetId="1">#REF!</definedName>
    <definedName name="_A01" localSheetId="1">#REF!</definedName>
    <definedName name="_qyc1234" localSheetId="1">#REF!</definedName>
    <definedName name="______________A01" localSheetId="1">#REF!</definedName>
    <definedName name="Database" localSheetId="1" hidden="1">#REF!</definedName>
    <definedName name="_xlnm.Print_Area" localSheetId="1">'3一般预算支出'!$A$1:$F$30</definedName>
    <definedName name="___________qyc1234" localSheetId="1">#REF!</definedName>
    <definedName name="地区名称" localSheetId="1">#REF!</definedName>
    <definedName name="支出" localSheetId="1">#REF!</definedName>
    <definedName name="_____A01" localSheetId="1">#REF!</definedName>
    <definedName name="__qyc1234" localSheetId="1">#REF!</definedName>
    <definedName name="______A01" localSheetId="1">#REF!</definedName>
    <definedName name="___qyc1234" localSheetId="1">#REF!</definedName>
    <definedName name="____________A01" localSheetId="1">#REF!</definedName>
    <definedName name="___________A01" localSheetId="1">#REF!</definedName>
    <definedName name="__________A01" localSheetId="1">#REF!</definedName>
    <definedName name="_________qyc1234" localSheetId="1">#REF!</definedName>
    <definedName name="________qyc1234" localSheetId="1">#REF!</definedName>
    <definedName name="_______qyc1234" localSheetId="1">#REF!</definedName>
    <definedName name="________A01" localSheetId="1">#REF!</definedName>
    <definedName name="_______A01" localSheetId="1">#REF!</definedName>
    <definedName name="_____qyc1234" localSheetId="1">#REF!</definedName>
    <definedName name="____qyc1234" localSheetId="1">#REF!</definedName>
    <definedName name="_________A01" localSheetId="1">#REF!</definedName>
    <definedName name="______qyc1234" localSheetId="1">#REF!</definedName>
    <definedName name="分类" localSheetId="1">#REF!</definedName>
    <definedName name="形式" localSheetId="1">#REF!</definedName>
    <definedName name="_____________A01" localSheetId="1">#REF!</definedName>
    <definedName name="__________qyc1234" localSheetId="1">#REF!</definedName>
    <definedName name="________________A01" localSheetId="1">#REF!</definedName>
    <definedName name="____________qyc1234" localSheetId="1">#REF!</definedName>
    <definedName name="_________________A01" localSheetId="1">#REF!</definedName>
    <definedName name="_____________qyc1234" localSheetId="1">#REF!</definedName>
    <definedName name="__________________A01" localSheetId="1">#REF!</definedName>
    <definedName name="______________qyc1234" localSheetId="1">#REF!</definedName>
    <definedName name="___________________A01" localSheetId="1">#REF!</definedName>
    <definedName name="_______________qyc1234" localSheetId="1">#REF!</definedName>
    <definedName name="____________________A01" localSheetId="1">#REF!</definedName>
    <definedName name="________________qyc1234" localSheetId="1">#REF!</definedName>
    <definedName name="_____________________A01" localSheetId="1">#REF!</definedName>
    <definedName name="_________________qyc1234" localSheetId="1">#REF!</definedName>
    <definedName name="______________________A01" localSheetId="1">#REF!</definedName>
    <definedName name="__________________qyc1234" localSheetId="1">#REF!</definedName>
    <definedName name="_______________________A01" localSheetId="1">#REF!</definedName>
    <definedName name="___________________qyc1234" localSheetId="1">#REF!</definedName>
    <definedName name="_______________A01" localSheetId="7">#REF!</definedName>
    <definedName name="_______________A08" localSheetId="7">'[8]A01-1'!$A$5:$C$36</definedName>
    <definedName name="____1A01_" localSheetId="7">#REF!</definedName>
    <definedName name="____2A08_" localSheetId="7">'[25]A01-1'!$A$5:$C$36</definedName>
    <definedName name="____A01" localSheetId="7">#REF!</definedName>
    <definedName name="____A08" localSheetId="7">'[29]A01-1'!$A$5:$C$36</definedName>
    <definedName name="___1A01_" localSheetId="7">#REF!</definedName>
    <definedName name="___2A08_" localSheetId="7">'[26]A01-1'!$A$5:$C$36</definedName>
    <definedName name="___A01" localSheetId="7">#REF!</definedName>
    <definedName name="___A08" localSheetId="7">'[29]A01-1'!$A$5:$C$36</definedName>
    <definedName name="__1A01_" localSheetId="7">#REF!</definedName>
    <definedName name="__2A01_" localSheetId="7">#REF!</definedName>
    <definedName name="__2A08_" localSheetId="7">'[25]A01-1'!$A$5:$C$36</definedName>
    <definedName name="__4A08_" localSheetId="7">'[27]A01-1'!$A$5:$C$36</definedName>
    <definedName name="__A01" localSheetId="7">#REF!</definedName>
    <definedName name="__A08" localSheetId="7">'[25]A01-1'!$A$5:$C$36</definedName>
    <definedName name="_1A01_" localSheetId="7">#REF!</definedName>
    <definedName name="_2A01_" localSheetId="7">#REF!</definedName>
    <definedName name="_2A08_" localSheetId="7">'[28]A01-1'!$A$5:$C$36</definedName>
    <definedName name="_4A08_" localSheetId="7">'[25]A01-1'!$A$5:$C$36</definedName>
    <definedName name="_A01" localSheetId="7">#REF!</definedName>
    <definedName name="_A08" localSheetId="7">'[25]A01-1'!$A$5:$C$36</definedName>
    <definedName name="_a8756" localSheetId="7">'[8]A01-1'!$A$5:$C$36</definedName>
    <definedName name="_qyc1234" localSheetId="7">#REF!</definedName>
    <definedName name="_____A01" localSheetId="7">#REF!</definedName>
    <definedName name="Database" localSheetId="7" hidden="1">#REF!</definedName>
    <definedName name="_xlnm.Print_Area" localSheetId="7">'9本级基本支出'!$B$1:$C$76</definedName>
    <definedName name="__qyc1234" localSheetId="7">#REF!</definedName>
    <definedName name="地区名称" localSheetId="7">#REF!</definedName>
    <definedName name="支出" localSheetId="7">#REF!</definedName>
    <definedName name="______A01" localSheetId="7">#REF!</definedName>
    <definedName name="___qyc1234" localSheetId="7">#REF!</definedName>
    <definedName name="____________A01" localSheetId="7">#REF!</definedName>
    <definedName name="___________A01" localSheetId="7">#REF!</definedName>
    <definedName name="__________A01" localSheetId="7">#REF!</definedName>
    <definedName name="_________qyc1234" localSheetId="7">#REF!</definedName>
    <definedName name="________qyc1234" localSheetId="7">#REF!</definedName>
    <definedName name="_______A01" localSheetId="7">#REF!</definedName>
    <definedName name="_______A08" localSheetId="7">'[8]A01-1'!$A$5:$C$36</definedName>
    <definedName name="_______qyc1234" localSheetId="7">#REF!</definedName>
    <definedName name="____qyc1234" localSheetId="7">#REF!</definedName>
    <definedName name="_xlnm.Print_Titles" localSheetId="7">'9本级基本支出'!$4:$4</definedName>
    <definedName name="_____qyc1234" localSheetId="7">#REF!</definedName>
    <definedName name="_xlnm.Print_Titles" localSheetId="1">'3一般预算支出'!$4:$4</definedName>
    <definedName name="_______________A01" localSheetId="3">#REF!</definedName>
    <definedName name="____1A01_" localSheetId="3">#REF!</definedName>
    <definedName name="____A01" localSheetId="3">#REF!</definedName>
    <definedName name="___1A01_" localSheetId="3">#REF!</definedName>
    <definedName name="___A01" localSheetId="3">#REF!</definedName>
    <definedName name="__1A01_" localSheetId="3">#REF!</definedName>
    <definedName name="__2A01_" localSheetId="3">#REF!</definedName>
    <definedName name="__A01" localSheetId="3">#REF!</definedName>
    <definedName name="_1A01_" localSheetId="3">#REF!</definedName>
    <definedName name="_2A01_" localSheetId="3">#REF!</definedName>
    <definedName name="_A01" localSheetId="3">#REF!</definedName>
    <definedName name="_qyc1234" localSheetId="3">#REF!</definedName>
    <definedName name="______________A01" localSheetId="3">#REF!</definedName>
    <definedName name="Database" localSheetId="3" hidden="1">#REF!</definedName>
    <definedName name="_xlnm.Print_Area" localSheetId="3">'5本级一般预算收入'!$A$1:$F$31</definedName>
    <definedName name="___________qyc1234" localSheetId="3">#REF!</definedName>
    <definedName name="地区名称" localSheetId="3">#REF!</definedName>
    <definedName name="支出" localSheetId="3">#REF!</definedName>
    <definedName name="_____A01" localSheetId="3">#REF!</definedName>
    <definedName name="__qyc1234" localSheetId="3">#REF!</definedName>
    <definedName name="______A01" localSheetId="3">#REF!</definedName>
    <definedName name="___qyc1234" localSheetId="3">#REF!</definedName>
    <definedName name="____________A01" localSheetId="3">#REF!</definedName>
    <definedName name="___________A01" localSheetId="3">#REF!</definedName>
    <definedName name="__________A01" localSheetId="3">#REF!</definedName>
    <definedName name="_________qyc1234" localSheetId="3">#REF!</definedName>
    <definedName name="________qyc1234" localSheetId="3">#REF!</definedName>
    <definedName name="_______qyc1234" localSheetId="3">#REF!</definedName>
    <definedName name="________A01" localSheetId="3">#REF!</definedName>
    <definedName name="_______A01" localSheetId="3">#REF!</definedName>
    <definedName name="_____qyc1234" localSheetId="3">#REF!</definedName>
    <definedName name="____qyc1234" localSheetId="3">#REF!</definedName>
    <definedName name="_________A01" localSheetId="3">#REF!</definedName>
    <definedName name="______qyc1234" localSheetId="3">#REF!</definedName>
    <definedName name="分类" localSheetId="3">#REF!</definedName>
    <definedName name="形式" localSheetId="3">#REF!</definedName>
    <definedName name="_____________A01" localSheetId="3">#REF!</definedName>
    <definedName name="__________qyc1234" localSheetId="3">#REF!</definedName>
    <definedName name="________________A01" localSheetId="3">#REF!</definedName>
    <definedName name="____________qyc1234" localSheetId="3">#REF!</definedName>
    <definedName name="_________________A01" localSheetId="3">#REF!</definedName>
    <definedName name="_____________qyc1234" localSheetId="3">#REF!</definedName>
    <definedName name="__________________A01" localSheetId="3">#REF!</definedName>
    <definedName name="______________qyc1234" localSheetId="3">#REF!</definedName>
    <definedName name="___________________A01" localSheetId="3">#REF!</definedName>
    <definedName name="_______________qyc1234" localSheetId="3">#REF!</definedName>
    <definedName name="____________________A01" localSheetId="3">#REF!</definedName>
    <definedName name="________________qyc1234" localSheetId="3">#REF!</definedName>
    <definedName name="_____________________A01" localSheetId="3">#REF!</definedName>
    <definedName name="_________________qyc1234" localSheetId="3">#REF!</definedName>
    <definedName name="______________________A01" localSheetId="3">#REF!</definedName>
    <definedName name="__________________qyc1234" localSheetId="3">#REF!</definedName>
    <definedName name="_______________________A01" localSheetId="3">#REF!</definedName>
    <definedName name="___________________qyc1234" localSheetId="3">#REF!</definedName>
    <definedName name="_______________A01" localSheetId="4">#REF!</definedName>
    <definedName name="____1A01_" localSheetId="4">#REF!</definedName>
    <definedName name="____A01" localSheetId="4">#REF!</definedName>
    <definedName name="___1A01_" localSheetId="4">#REF!</definedName>
    <definedName name="___A01" localSheetId="4">#REF!</definedName>
    <definedName name="___A08" localSheetId="4">'[2]A01-1'!$A$5:$C$36</definedName>
    <definedName name="__1A01_" localSheetId="4">#REF!</definedName>
    <definedName name="__2A01_" localSheetId="4">#REF!</definedName>
    <definedName name="__A01" localSheetId="4">#REF!</definedName>
    <definedName name="_1A01_" localSheetId="4">#REF!</definedName>
    <definedName name="_2A01_" localSheetId="4">#REF!</definedName>
    <definedName name="_A01" localSheetId="4">#REF!</definedName>
    <definedName name="_qyc1234" localSheetId="4">#REF!</definedName>
    <definedName name="______________A01" localSheetId="4">#REF!</definedName>
    <definedName name="Database" localSheetId="4" hidden="1">#REF!</definedName>
    <definedName name="_xlnm.Print_Area" localSheetId="4">'6本级一般预算支出'!$A$1:$F$1314</definedName>
    <definedName name="___________qyc1234" localSheetId="4">#REF!</definedName>
    <definedName name="地区名称" localSheetId="4">#REF!</definedName>
    <definedName name="支出" localSheetId="4">#REF!</definedName>
    <definedName name="_____A01" localSheetId="4">#REF!</definedName>
    <definedName name="__qyc1234" localSheetId="4">#REF!</definedName>
    <definedName name="______A01" localSheetId="4">#REF!</definedName>
    <definedName name="___qyc1234" localSheetId="4">#REF!</definedName>
    <definedName name="____________A01" localSheetId="4">#REF!</definedName>
    <definedName name="___________A01" localSheetId="4">#REF!</definedName>
    <definedName name="__________A01" localSheetId="4">#REF!</definedName>
    <definedName name="_________qyc1234" localSheetId="4">#REF!</definedName>
    <definedName name="________qyc1234" localSheetId="4">#REF!</definedName>
    <definedName name="_______qyc1234" localSheetId="4">#REF!</definedName>
    <definedName name="________A01" localSheetId="4">#REF!</definedName>
    <definedName name="_______A01" localSheetId="4">#REF!</definedName>
    <definedName name="_____qyc1234" localSheetId="4">#REF!</definedName>
    <definedName name="____qyc1234" localSheetId="4">#REF!</definedName>
    <definedName name="_________A01" localSheetId="4">#REF!</definedName>
    <definedName name="______qyc1234" localSheetId="4">#REF!</definedName>
    <definedName name="分类" localSheetId="4">#REF!</definedName>
    <definedName name="形式" localSheetId="4">#REF!</definedName>
    <definedName name="_____________A01" localSheetId="4">#REF!</definedName>
    <definedName name="__________qyc1234" localSheetId="4">#REF!</definedName>
    <definedName name="________________A01" localSheetId="4">#REF!</definedName>
    <definedName name="____________qyc1234" localSheetId="4">#REF!</definedName>
    <definedName name="_________________A01" localSheetId="4">#REF!</definedName>
    <definedName name="_____________qyc1234" localSheetId="4">#REF!</definedName>
    <definedName name="__________________A01" localSheetId="4">#REF!</definedName>
    <definedName name="______________qyc1234" localSheetId="4">#REF!</definedName>
    <definedName name="___________________A01" localSheetId="4">#REF!</definedName>
    <definedName name="_______________qyc1234" localSheetId="4">#REF!</definedName>
    <definedName name="____________________A01" localSheetId="4">#REF!</definedName>
    <definedName name="________________qyc1234" localSheetId="4">#REF!</definedName>
    <definedName name="_____________________A01" localSheetId="4">#REF!</definedName>
    <definedName name="_________________qyc1234" localSheetId="4">#REF!</definedName>
    <definedName name="______________________A01" localSheetId="4">#REF!</definedName>
    <definedName name="__________________qyc1234" localSheetId="4">#REF!</definedName>
    <definedName name="_______________________A01" localSheetId="4">#REF!</definedName>
    <definedName name="___________________qyc1234" localSheetId="4">#REF!</definedName>
    <definedName name="_xlnm.Print_Titles" localSheetId="4">'6本级一般预算支出'!$4:$4</definedName>
    <definedName name="_______________A01" localSheetId="5">#REF!</definedName>
    <definedName name="____1A01_" localSheetId="5">#REF!</definedName>
    <definedName name="____A01" localSheetId="5">#REF!</definedName>
    <definedName name="___1A01_" localSheetId="5">#REF!</definedName>
    <definedName name="___A01" localSheetId="5">#REF!</definedName>
    <definedName name="__1A01_" localSheetId="5">#REF!</definedName>
    <definedName name="__2A01_" localSheetId="5">#REF!</definedName>
    <definedName name="__A01" localSheetId="5">#REF!</definedName>
    <definedName name="_1A01_" localSheetId="5">#REF!</definedName>
    <definedName name="_2A01_" localSheetId="5">#REF!</definedName>
    <definedName name="_A01" localSheetId="5">#REF!</definedName>
    <definedName name="_qyc1234" localSheetId="5">#REF!</definedName>
    <definedName name="______________A01" localSheetId="5">#REF!</definedName>
    <definedName name="Database" localSheetId="5" hidden="1">#REF!</definedName>
    <definedName name="_xlnm.Print_Area" localSheetId="5">'7本级一般预算平衡'!$A$1:$D$103</definedName>
    <definedName name="_xlnm.Print_Titles" localSheetId="5">'7本级一般预算平衡'!$4:$4</definedName>
    <definedName name="___________qyc1234" localSheetId="5">#REF!</definedName>
    <definedName name="地区名称" localSheetId="5">#REF!</definedName>
    <definedName name="支出" localSheetId="5">#REF!</definedName>
    <definedName name="_____A01" localSheetId="5">#REF!</definedName>
    <definedName name="__qyc1234" localSheetId="5">#REF!</definedName>
    <definedName name="______A01" localSheetId="5">#REF!</definedName>
    <definedName name="___qyc1234" localSheetId="5">#REF!</definedName>
    <definedName name="____________A01" localSheetId="5">#REF!</definedName>
    <definedName name="___________A01" localSheetId="5">#REF!</definedName>
    <definedName name="__________A01" localSheetId="5">#REF!</definedName>
    <definedName name="_________qyc1234" localSheetId="5">#REF!</definedName>
    <definedName name="________qyc1234" localSheetId="5">#REF!</definedName>
    <definedName name="_______qyc1234" localSheetId="5">#REF!</definedName>
    <definedName name="________A01" localSheetId="5">#REF!</definedName>
    <definedName name="_______A01" localSheetId="5">#REF!</definedName>
    <definedName name="_____qyc1234" localSheetId="5">#REF!</definedName>
    <definedName name="____qyc1234" localSheetId="5">#REF!</definedName>
    <definedName name="_________A01" localSheetId="5">#REF!</definedName>
    <definedName name="______qyc1234" localSheetId="5">#REF!</definedName>
    <definedName name="分类" localSheetId="5">#REF!</definedName>
    <definedName name="形式" localSheetId="5">#REF!</definedName>
    <definedName name="_____________A01" localSheetId="5">#REF!</definedName>
    <definedName name="__________qyc1234" localSheetId="5">#REF!</definedName>
    <definedName name="________________A01" localSheetId="5">#REF!</definedName>
    <definedName name="____________qyc1234" localSheetId="5">#REF!</definedName>
    <definedName name="_________________A01" localSheetId="5">#REF!</definedName>
    <definedName name="_____________qyc1234" localSheetId="5">#REF!</definedName>
    <definedName name="__________________A01" localSheetId="5">#REF!</definedName>
    <definedName name="______________qyc1234" localSheetId="5">#REF!</definedName>
    <definedName name="___________________A01" localSheetId="5">#REF!</definedName>
    <definedName name="_______________qyc1234" localSheetId="5">#REF!</definedName>
    <definedName name="____________________A01" localSheetId="5">#REF!</definedName>
    <definedName name="________________qyc1234" localSheetId="5">#REF!</definedName>
    <definedName name="_____________________A01" localSheetId="5">#REF!</definedName>
    <definedName name="_________________qyc1234" localSheetId="5">#REF!</definedName>
    <definedName name="______________________A01" localSheetId="5">#REF!</definedName>
    <definedName name="__________________qyc1234" localSheetId="5">#REF!</definedName>
    <definedName name="_______________________A01" localSheetId="5">#REF!</definedName>
    <definedName name="___________________qyc1234" localSheetId="5">#REF!</definedName>
    <definedName name="_______________A01" localSheetId="15">#REF!</definedName>
    <definedName name="_______________A08" localSheetId="15">'[15]A01-1'!$A$5:$C$36</definedName>
    <definedName name="____1A01_" localSheetId="15">#REF!</definedName>
    <definedName name="____2A08_" localSheetId="15">'[17]A01-1'!$A$5:$C$36</definedName>
    <definedName name="____A01" localSheetId="15">#REF!</definedName>
    <definedName name="____A08" localSheetId="15">'[18]A01-1'!$A$5:$C$36</definedName>
    <definedName name="___1A01_" localSheetId="15">#REF!</definedName>
    <definedName name="___2A08_" localSheetId="15">'[15]A01-1'!$A$5:$C$36</definedName>
    <definedName name="___A01" localSheetId="15">#REF!</definedName>
    <definedName name="___A08" localSheetId="15">'[18]A01-1'!$A$5:$C$36</definedName>
    <definedName name="__1A01_" localSheetId="15">#REF!</definedName>
    <definedName name="__2A01_" localSheetId="15">#REF!</definedName>
    <definedName name="__2A08_" localSheetId="15">'[15]A01-1'!$A$5:$C$36</definedName>
    <definedName name="__4A08_" localSheetId="15">'[15]A01-1'!$A$5:$C$36</definedName>
    <definedName name="__A01" localSheetId="15">#REF!</definedName>
    <definedName name="__A08" localSheetId="15">'[15]A01-1'!$A$5:$C$36</definedName>
    <definedName name="_1A01_" localSheetId="15">#REF!</definedName>
    <definedName name="_2A01_" localSheetId="15">#REF!</definedName>
    <definedName name="_2A08_" localSheetId="15">'[19]A01-1'!$A$5:$C$36</definedName>
    <definedName name="_4A08_" localSheetId="15">'[15]A01-1'!$A$5:$C$36</definedName>
    <definedName name="_A01" localSheetId="15">#REF!</definedName>
    <definedName name="_A08" localSheetId="15">'[15]A01-1'!$A$5:$C$36</definedName>
    <definedName name="_a8756" localSheetId="15">'[20]A01-1'!$A$5:$C$36</definedName>
    <definedName name="_qyc1234" localSheetId="15">#REF!</definedName>
    <definedName name="______________A01" localSheetId="15">#REF!</definedName>
    <definedName name="Database" localSheetId="15" hidden="1">#REF!</definedName>
    <definedName name="_xlnm.Print_Area" localSheetId="15">'17本级基金平衡'!$A$1:$D$13</definedName>
    <definedName name="___________qyc1234" localSheetId="15">#REF!</definedName>
    <definedName name="地区名称" localSheetId="15">#REF!</definedName>
    <definedName name="支出" localSheetId="15">#REF!</definedName>
    <definedName name="_____A01" localSheetId="15">#REF!</definedName>
    <definedName name="__qyc1234" localSheetId="15">#REF!</definedName>
    <definedName name="______A01" localSheetId="15">#REF!</definedName>
    <definedName name="___qyc1234" localSheetId="15">#REF!</definedName>
    <definedName name="____________A01" localSheetId="15">#REF!</definedName>
    <definedName name="___________A01" localSheetId="15">#REF!</definedName>
    <definedName name="___________A08" localSheetId="15">'[16]A01-1'!$A$5:$C$36</definedName>
    <definedName name="__________A01" localSheetId="15">#REF!</definedName>
    <definedName name="_________qyc1234" localSheetId="15">#REF!</definedName>
    <definedName name="________qyc1234" localSheetId="15">#REF!</definedName>
    <definedName name="_______qyc1234" localSheetId="15">#REF!</definedName>
    <definedName name="________A01" localSheetId="15">#REF!</definedName>
    <definedName name="_______A01" localSheetId="15">#REF!</definedName>
    <definedName name="_____qyc1234" localSheetId="15">#REF!</definedName>
    <definedName name="____qyc1234" localSheetId="15">#REF!</definedName>
    <definedName name="_________A01" localSheetId="15">#REF!</definedName>
    <definedName name="______qyc1234" localSheetId="15">#REF!</definedName>
    <definedName name="分类" localSheetId="15">#REF!</definedName>
    <definedName name="形式" localSheetId="15">#REF!</definedName>
    <definedName name="_____________A01" localSheetId="15">#REF!</definedName>
    <definedName name="______________A08" localSheetId="15">'[21]A01-1'!$A$5:$C$36</definedName>
    <definedName name="__________qyc1234" localSheetId="15">#REF!</definedName>
    <definedName name="___________________A01" localSheetId="15">#REF!</definedName>
    <definedName name="____________________A08" localSheetId="15">'[20]A01-1'!$A$5:$C$36</definedName>
    <definedName name="_______________qyc1234" localSheetId="15">#REF!</definedName>
    <definedName name="________________A01" localSheetId="15">#REF!</definedName>
    <definedName name="____________qyc1234" localSheetId="15">#REF!</definedName>
    <definedName name="_________________A01" localSheetId="15">#REF!</definedName>
    <definedName name="_____________qyc1234" localSheetId="15">#REF!</definedName>
    <definedName name="__________________A01" localSheetId="15">#REF!</definedName>
    <definedName name="______________qyc1234" localSheetId="15">#REF!</definedName>
    <definedName name="____________________A01" localSheetId="15">#REF!</definedName>
    <definedName name="________________qyc1234" localSheetId="15">#REF!</definedName>
    <definedName name="_____________________A01" localSheetId="15">#REF!</definedName>
    <definedName name="_________________qyc1234" localSheetId="15">#REF!</definedName>
    <definedName name="______________________A01" localSheetId="15">#REF!</definedName>
    <definedName name="__________________qyc1234" localSheetId="15">#REF!</definedName>
    <definedName name="_______________________A01" localSheetId="15">#REF!</definedName>
    <definedName name="___________________qyc1234" localSheetId="15">#REF!</definedName>
    <definedName name="_______________A01" localSheetId="21">#REF!</definedName>
    <definedName name="_______________A08" localSheetId="21">'[8]A01-1'!$A$5:$C$36</definedName>
    <definedName name="______________A08" localSheetId="21">'[37]A01-1'!$A$5:$C$36</definedName>
    <definedName name="_____________A01" localSheetId="21">#REF!</definedName>
    <definedName name="_____________A08" localSheetId="21">'[38]A01-1'!$A$5:$C$36</definedName>
    <definedName name="____________A01" localSheetId="21">#REF!</definedName>
    <definedName name="___________A01" localSheetId="21">#REF!</definedName>
    <definedName name="__________A01" localSheetId="21">#REF!</definedName>
    <definedName name="__________qyc1234" localSheetId="21">#REF!</definedName>
    <definedName name="_________A01" localSheetId="21">#REF!</definedName>
    <definedName name="_________qyc1234" localSheetId="21">#REF!</definedName>
    <definedName name="________A01" localSheetId="21">#REF!</definedName>
    <definedName name="________qyc1234" localSheetId="21">#REF!</definedName>
    <definedName name="_______A01" localSheetId="21">#REF!</definedName>
    <definedName name="_______A08" localSheetId="21">'[36]A01-1'!$A$5:$C$36</definedName>
    <definedName name="_______qyc1234" localSheetId="21">#REF!</definedName>
    <definedName name="______A01" localSheetId="21">#REF!</definedName>
    <definedName name="______qyc1234" localSheetId="21">#REF!</definedName>
    <definedName name="_____A01" localSheetId="21">#REF!</definedName>
    <definedName name="_____qyc1234" localSheetId="21">#REF!</definedName>
    <definedName name="____1A01_" localSheetId="21">#REF!</definedName>
    <definedName name="____2A08_" localSheetId="21">'[25]A01-1'!$A$5:$C$36</definedName>
    <definedName name="____A01" localSheetId="21">#REF!</definedName>
    <definedName name="____A08" localSheetId="21">'[39]A01-1'!$A$5:$C$36</definedName>
    <definedName name="____qyc1234" localSheetId="21">#REF!</definedName>
    <definedName name="___1A01_" localSheetId="21">#REF!</definedName>
    <definedName name="___2A08_" localSheetId="21">'[26]A01-1'!$A$5:$C$36</definedName>
    <definedName name="___A01" localSheetId="21">#REF!</definedName>
    <definedName name="___A08" localSheetId="21">'[39]A01-1'!$A$5:$C$36</definedName>
    <definedName name="___qyc1234" localSheetId="21">#REF!</definedName>
    <definedName name="__1A01_" localSheetId="21">#REF!</definedName>
    <definedName name="__2A01_" localSheetId="21">#REF!</definedName>
    <definedName name="__2A08_" localSheetId="21">'[25]A01-1'!$A$5:$C$36</definedName>
    <definedName name="__4A08_" localSheetId="21">'[27]A01-1'!$A$5:$C$36</definedName>
    <definedName name="__A01" localSheetId="21">#REF!</definedName>
    <definedName name="__A08" localSheetId="21">'[25]A01-1'!$A$5:$C$36</definedName>
    <definedName name="__qyc1234" localSheetId="21">#REF!</definedName>
    <definedName name="_1A01_" localSheetId="21">#REF!</definedName>
    <definedName name="_2A01_" localSheetId="21">#REF!</definedName>
    <definedName name="_2A08_" localSheetId="21">'[28]A01-1'!$A$5:$C$36</definedName>
    <definedName name="_4A08_" localSheetId="21">'[25]A01-1'!$A$5:$C$36</definedName>
    <definedName name="_A01" localSheetId="21">#REF!</definedName>
    <definedName name="_A08" localSheetId="21">'[25]A01-1'!$A$5:$C$36</definedName>
    <definedName name="_a8756" localSheetId="21">'[8]A01-1'!$A$5:$C$36</definedName>
    <definedName name="_qyc1234" localSheetId="21">#REF!</definedName>
    <definedName name="Database" localSheetId="21" hidden="1">#REF!</definedName>
    <definedName name="_xlnm.Print_Titles" localSheetId="21">'23本级国资支出'!$A$2:$IV$4</definedName>
    <definedName name="地区名称" localSheetId="21">#REF!</definedName>
    <definedName name="分类" localSheetId="21">#REF!</definedName>
    <definedName name="市州" localSheetId="21">[23]Sheet1!$A$2:$U$2</definedName>
    <definedName name="行业" localSheetId="21">[23]Sheet1!$W$2:$W$9</definedName>
    <definedName name="形式" localSheetId="21">#REF!</definedName>
    <definedName name="性质" localSheetId="21">[24]Sheet2!$A$1:$A$4</definedName>
    <definedName name="支出" localSheetId="21">#REF!</definedName>
    <definedName name="_xlnm.Print_Area" localSheetId="21">'23本级国资支出'!$A$1:$F$30</definedName>
    <definedName name="_______________A01" localSheetId="22">#REF!</definedName>
    <definedName name="_______________A08" localSheetId="22">'[8]A01-1'!$A$5:$C$36</definedName>
    <definedName name="______________A08" localSheetId="22">'[37]A01-1'!$A$5:$C$36</definedName>
    <definedName name="_____________A01" localSheetId="22">#REF!</definedName>
    <definedName name="_____________A08" localSheetId="22">'[38]A01-1'!$A$5:$C$36</definedName>
    <definedName name="____________A01" localSheetId="22">#REF!</definedName>
    <definedName name="___________A01" localSheetId="22">#REF!</definedName>
    <definedName name="__________A01" localSheetId="22">#REF!</definedName>
    <definedName name="__________qyc1234" localSheetId="22">#REF!</definedName>
    <definedName name="_________A01" localSheetId="22">#REF!</definedName>
    <definedName name="_________qyc1234" localSheetId="22">#REF!</definedName>
    <definedName name="________A01" localSheetId="22">#REF!</definedName>
    <definedName name="________qyc1234" localSheetId="22">#REF!</definedName>
    <definedName name="_______A01" localSheetId="22">#REF!</definedName>
    <definedName name="_______A08" localSheetId="22">'[36]A01-1'!$A$5:$C$36</definedName>
    <definedName name="_______qyc1234" localSheetId="22">#REF!</definedName>
    <definedName name="______A01" localSheetId="22">#REF!</definedName>
    <definedName name="______qyc1234" localSheetId="22">#REF!</definedName>
    <definedName name="_____A01" localSheetId="22">#REF!</definedName>
    <definedName name="_____qyc1234" localSheetId="22">#REF!</definedName>
    <definedName name="____1A01_" localSheetId="22">#REF!</definedName>
    <definedName name="____2A08_" localSheetId="22">'[25]A01-1'!$A$5:$C$36</definedName>
    <definedName name="____A01" localSheetId="22">#REF!</definedName>
    <definedName name="____A08" localSheetId="22">'[39]A01-1'!$A$5:$C$36</definedName>
    <definedName name="____qyc1234" localSheetId="22">#REF!</definedName>
    <definedName name="___1A01_" localSheetId="22">#REF!</definedName>
    <definedName name="___2A08_" localSheetId="22">'[26]A01-1'!$A$5:$C$36</definedName>
    <definedName name="___A01" localSheetId="22">#REF!</definedName>
    <definedName name="___A08" localSheetId="22">'[39]A01-1'!$A$5:$C$36</definedName>
    <definedName name="___qyc1234" localSheetId="22">#REF!</definedName>
    <definedName name="__1A01_" localSheetId="22">#REF!</definedName>
    <definedName name="__2A01_" localSheetId="22">#REF!</definedName>
    <definedName name="__2A08_" localSheetId="22">'[25]A01-1'!$A$5:$C$36</definedName>
    <definedName name="__4A08_" localSheetId="22">'[27]A01-1'!$A$5:$C$36</definedName>
    <definedName name="__A01" localSheetId="22">#REF!</definedName>
    <definedName name="__A08" localSheetId="22">'[25]A01-1'!$A$5:$C$36</definedName>
    <definedName name="__qyc1234" localSheetId="22">#REF!</definedName>
    <definedName name="_1A01_" localSheetId="22">#REF!</definedName>
    <definedName name="_2A01_" localSheetId="22">#REF!</definedName>
    <definedName name="_2A08_" localSheetId="22">'[28]A01-1'!$A$5:$C$36</definedName>
    <definedName name="_4A08_" localSheetId="22">'[25]A01-1'!$A$5:$C$36</definedName>
    <definedName name="_A01" localSheetId="22">#REF!</definedName>
    <definedName name="_A08" localSheetId="22">'[25]A01-1'!$A$5:$C$36</definedName>
    <definedName name="_a8756" localSheetId="22">'[8]A01-1'!$A$5:$C$36</definedName>
    <definedName name="_qyc1234" localSheetId="22">#REF!</definedName>
    <definedName name="Database" localSheetId="22" hidden="1">#REF!</definedName>
    <definedName name="地区名称" localSheetId="22">#REF!</definedName>
    <definedName name="分类" localSheetId="22">#REF!</definedName>
    <definedName name="市州" localSheetId="22">[23]Sheet1!$A$2:$U$2</definedName>
    <definedName name="行业" localSheetId="22">[23]Sheet1!$W$2:$W$9</definedName>
    <definedName name="形式" localSheetId="22">#REF!</definedName>
    <definedName name="性质" localSheetId="22">[24]Sheet2!$A$1:$A$4</definedName>
    <definedName name="支出" localSheetId="22">#REF!</definedName>
    <definedName name="_xlnm.Print_Area" localSheetId="22">'24国资平衡'!$A$1:$D$10</definedName>
    <definedName name="_xlnm.Print_Area" localSheetId="23">'25国资补助'!$A$1:$B$7</definedName>
    <definedName name="_______________A01" localSheetId="14">#REF!</definedName>
    <definedName name="_______________A08" localSheetId="14">'[15]A01-1'!$A$5:$C$36</definedName>
    <definedName name="____1A01_" localSheetId="14">#REF!</definedName>
    <definedName name="____2A08_" localSheetId="14">'[17]A01-1'!$A$5:$C$36</definedName>
    <definedName name="____A01" localSheetId="14">#REF!</definedName>
    <definedName name="____A08" localSheetId="14">'[18]A01-1'!$A$5:$C$36</definedName>
    <definedName name="___1A01_" localSheetId="14">#REF!</definedName>
    <definedName name="___2A08_" localSheetId="14">'[15]A01-1'!$A$5:$C$36</definedName>
    <definedName name="___A01" localSheetId="14">#REF!</definedName>
    <definedName name="___A08" localSheetId="14">'[18]A01-1'!$A$5:$C$36</definedName>
    <definedName name="__1A01_" localSheetId="14">#REF!</definedName>
    <definedName name="__2A01_" localSheetId="14">#REF!</definedName>
    <definedName name="__2A08_" localSheetId="14">'[15]A01-1'!$A$5:$C$36</definedName>
    <definedName name="__4A08_" localSheetId="14">'[15]A01-1'!$A$5:$C$36</definedName>
    <definedName name="__A01" localSheetId="14">#REF!</definedName>
    <definedName name="__A08" localSheetId="14">'[15]A01-1'!$A$5:$C$36</definedName>
    <definedName name="_1A01_" localSheetId="14">#REF!</definedName>
    <definedName name="_2A01_" localSheetId="14">#REF!</definedName>
    <definedName name="_2A08_" localSheetId="14">'[19]A01-1'!$A$5:$C$36</definedName>
    <definedName name="_4A08_" localSheetId="14">'[15]A01-1'!$A$5:$C$36</definedName>
    <definedName name="_A01" localSheetId="14">#REF!</definedName>
    <definedName name="_A08" localSheetId="14">'[15]A01-1'!$A$5:$C$36</definedName>
    <definedName name="_a8756" localSheetId="14">'[20]A01-1'!$A$5:$C$36</definedName>
    <definedName name="_qyc1234" localSheetId="14">#REF!</definedName>
    <definedName name="______________A01" localSheetId="14">#REF!</definedName>
    <definedName name="Database" localSheetId="14" hidden="1">#REF!</definedName>
    <definedName name="_xlnm.Print_Area" localSheetId="14">'16本级基金支出 '!$A$1:$F$76</definedName>
    <definedName name="_xlnm.Print_Titles" localSheetId="14">'16本级基金支出 '!$4:$4</definedName>
    <definedName name="___________qyc1234" localSheetId="14">#REF!</definedName>
    <definedName name="地区名称" localSheetId="14">#REF!</definedName>
    <definedName name="支出" localSheetId="14">#REF!</definedName>
    <definedName name="_____A01" localSheetId="14">#REF!</definedName>
    <definedName name="__qyc1234" localSheetId="14">#REF!</definedName>
    <definedName name="______A01" localSheetId="14">#REF!</definedName>
    <definedName name="___qyc1234" localSheetId="14">#REF!</definedName>
    <definedName name="____________A01" localSheetId="14">#REF!</definedName>
    <definedName name="___________A01" localSheetId="14">#REF!</definedName>
    <definedName name="__________A01" localSheetId="14">#REF!</definedName>
    <definedName name="_________qyc1234" localSheetId="14">#REF!</definedName>
    <definedName name="________qyc1234" localSheetId="14">#REF!</definedName>
    <definedName name="_______qyc1234" localSheetId="14">#REF!</definedName>
    <definedName name="________A01" localSheetId="14">#REF!</definedName>
    <definedName name="_______A01" localSheetId="14">#REF!</definedName>
    <definedName name="_____qyc1234" localSheetId="14">#REF!</definedName>
    <definedName name="____qyc1234" localSheetId="14">#REF!</definedName>
    <definedName name="_________A01" localSheetId="14">#REF!</definedName>
    <definedName name="______qyc1234" localSheetId="14">#REF!</definedName>
    <definedName name="分类" localSheetId="14">#REF!</definedName>
    <definedName name="形式" localSheetId="14">#REF!</definedName>
    <definedName name="_____________A01" localSheetId="14">#REF!</definedName>
    <definedName name="______________A08" localSheetId="14">'[21]A01-1'!$A$5:$C$36</definedName>
    <definedName name="__________qyc1234" localSheetId="14">#REF!</definedName>
    <definedName name="__________________A01" localSheetId="14">#REF!</definedName>
    <definedName name="___________________A08" localSheetId="14">'[20]A01-1'!$A$5:$C$36</definedName>
    <definedName name="______________qyc1234" localSheetId="14">#REF!</definedName>
    <definedName name="_xlnm._FilterDatabase" localSheetId="14" hidden="1">'16本级基金支出 '!$A$4:$F$4</definedName>
    <definedName name="________________A01" localSheetId="14">#REF!</definedName>
    <definedName name="____________qyc1234" localSheetId="14">#REF!</definedName>
    <definedName name="_________________A01" localSheetId="14">#REF!</definedName>
    <definedName name="_____________qyc1234" localSheetId="14">#REF!</definedName>
    <definedName name="___________________A01" localSheetId="14">#REF!</definedName>
    <definedName name="_______________qyc1234" localSheetId="14">#REF!</definedName>
    <definedName name="____________________A01" localSheetId="14">#REF!</definedName>
    <definedName name="________________qyc1234" localSheetId="14">#REF!</definedName>
    <definedName name="_____________________A01" localSheetId="14">#REF!</definedName>
    <definedName name="_________________qyc1234" localSheetId="14">#REF!</definedName>
    <definedName name="______________________A01" localSheetId="14">#REF!</definedName>
    <definedName name="__________________qyc1234" localSheetId="14">#REF!</definedName>
    <definedName name="_______________________A01" localSheetId="14">#REF!</definedName>
    <definedName name="___________________qyc1234" localSheetId="14">#REF!</definedName>
    <definedName name="_______________A01" localSheetId="20">#REF!</definedName>
    <definedName name="_______________A08" localSheetId="20">'[8]A01-1'!$A$5:$C$36</definedName>
    <definedName name="______________A08" localSheetId="20">'[37]A01-1'!$A$5:$C$36</definedName>
    <definedName name="_____________A01" localSheetId="20">#REF!</definedName>
    <definedName name="_____________A08" localSheetId="20">'[38]A01-1'!$A$5:$C$36</definedName>
    <definedName name="____________A01" localSheetId="20">#REF!</definedName>
    <definedName name="___________A01" localSheetId="20">#REF!</definedName>
    <definedName name="__________A01" localSheetId="20">#REF!</definedName>
    <definedName name="__________qyc1234" localSheetId="20">#REF!</definedName>
    <definedName name="_________A01" localSheetId="20">#REF!</definedName>
    <definedName name="_________qyc1234" localSheetId="20">#REF!</definedName>
    <definedName name="________A01" localSheetId="20">#REF!</definedName>
    <definedName name="________qyc1234" localSheetId="20">#REF!</definedName>
    <definedName name="_______A01" localSheetId="20">#REF!</definedName>
    <definedName name="_______A08" localSheetId="20">'[36]A01-1'!$A$5:$C$36</definedName>
    <definedName name="_______qyc1234" localSheetId="20">#REF!</definedName>
    <definedName name="______A01" localSheetId="20">#REF!</definedName>
    <definedName name="______qyc1234" localSheetId="20">#REF!</definedName>
    <definedName name="_____A01" localSheetId="20">#REF!</definedName>
    <definedName name="_____qyc1234" localSheetId="20">#REF!</definedName>
    <definedName name="____1A01_" localSheetId="20">#REF!</definedName>
    <definedName name="____2A08_" localSheetId="20">'[25]A01-1'!$A$5:$C$36</definedName>
    <definedName name="____A01" localSheetId="20">#REF!</definedName>
    <definedName name="____A08" localSheetId="20">'[39]A01-1'!$A$5:$C$36</definedName>
    <definedName name="____qyc1234" localSheetId="20">#REF!</definedName>
    <definedName name="___1A01_" localSheetId="20">#REF!</definedName>
    <definedName name="___2A08_" localSheetId="20">'[26]A01-1'!$A$5:$C$36</definedName>
    <definedName name="___A01" localSheetId="20">#REF!</definedName>
    <definedName name="___A08" localSheetId="20">'[39]A01-1'!$A$5:$C$36</definedName>
    <definedName name="___qyc1234" localSheetId="20">#REF!</definedName>
    <definedName name="__1A01_" localSheetId="20">#REF!</definedName>
    <definedName name="__2A01_" localSheetId="20">#REF!</definedName>
    <definedName name="__2A08_" localSheetId="20">'[25]A01-1'!$A$5:$C$36</definedName>
    <definedName name="__4A08_" localSheetId="20">'[27]A01-1'!$A$5:$C$36</definedName>
    <definedName name="__A01" localSheetId="20">#REF!</definedName>
    <definedName name="__A08" localSheetId="20">'[25]A01-1'!$A$5:$C$36</definedName>
    <definedName name="__qyc1234" localSheetId="20">#REF!</definedName>
    <definedName name="_1A01_" localSheetId="20">#REF!</definedName>
    <definedName name="_2A01_" localSheetId="20">#REF!</definedName>
    <definedName name="_2A08_" localSheetId="20">'[28]A01-1'!$A$5:$C$36</definedName>
    <definedName name="_4A08_" localSheetId="20">'[25]A01-1'!$A$5:$C$36</definedName>
    <definedName name="_A01" localSheetId="20">#REF!</definedName>
    <definedName name="_A08" localSheetId="20">'[25]A01-1'!$A$5:$C$36</definedName>
    <definedName name="_a8756" localSheetId="20">'[8]A01-1'!$A$5:$C$36</definedName>
    <definedName name="_qyc1234" localSheetId="20">#REF!</definedName>
    <definedName name="Database" localSheetId="20" hidden="1">#REF!</definedName>
    <definedName name="_xlnm.Print_Titles" localSheetId="20">'22本级国资收入'!$A$2:$IU$4</definedName>
    <definedName name="地区名称" localSheetId="20">#REF!</definedName>
    <definedName name="分类" localSheetId="20">#REF!</definedName>
    <definedName name="市州" localSheetId="20">[23]Sheet1!$A$2:$U$2</definedName>
    <definedName name="行业" localSheetId="20">[23]Sheet1!$W$2:$W$9</definedName>
    <definedName name="形式" localSheetId="20">#REF!</definedName>
    <definedName name="性质" localSheetId="20">[24]Sheet2!$A$1:$A$4</definedName>
    <definedName name="支出" localSheetId="20">#REF!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<sst xmlns="http://schemas.openxmlformats.org/spreadsheetml/2006/main" count="2695" uniqueCount="1653">
  <si>
    <t>附件2</t>
  </si>
  <si>
    <t>2023年通江县地方一般公共预算收入决算表</t>
  </si>
  <si>
    <t>单位：万元</t>
  </si>
  <si>
    <t>预算科目</t>
  </si>
  <si>
    <t>年初预算数</t>
  </si>
  <si>
    <t>调整预算数</t>
  </si>
  <si>
    <t>决算数</t>
  </si>
  <si>
    <t>占调整预算（%）</t>
  </si>
  <si>
    <t>同口径增长（%）</t>
  </si>
  <si>
    <t>税收收入小计</t>
  </si>
  <si>
    <t>一、增值税</t>
  </si>
  <si>
    <t>二、企业所得税</t>
  </si>
  <si>
    <t>三、企业所得税退税</t>
  </si>
  <si>
    <t>四、个人所得税</t>
  </si>
  <si>
    <t>五、资源税</t>
  </si>
  <si>
    <t>六、城市维护建设税</t>
  </si>
  <si>
    <t>七、房产税</t>
  </si>
  <si>
    <t>八、印花税</t>
  </si>
  <si>
    <t>九、城镇土地使用税</t>
  </si>
  <si>
    <t>十、土地增值税</t>
  </si>
  <si>
    <t>十一、车船税</t>
  </si>
  <si>
    <t>十二、耕地占用税</t>
  </si>
  <si>
    <t>十三、契税</t>
  </si>
  <si>
    <t>十四、烟叶税</t>
  </si>
  <si>
    <t>十五、环境保护税</t>
  </si>
  <si>
    <t>十六、其他税收收入</t>
  </si>
  <si>
    <t>非税收入小计</t>
  </si>
  <si>
    <t>十七、专项收入</t>
  </si>
  <si>
    <t>十八、行政事业性收费收入</t>
  </si>
  <si>
    <t>十九、罚没收入</t>
  </si>
  <si>
    <t>二十、国有资本经营收入</t>
  </si>
  <si>
    <t>二十一、国有资源（资产）有偿使用收入</t>
  </si>
  <si>
    <t>二十二、捐赠收入</t>
  </si>
  <si>
    <t>二十三、政府住房基金收入</t>
  </si>
  <si>
    <t>二十四、其他收入</t>
  </si>
  <si>
    <t>一般公共预算收入合计</t>
  </si>
  <si>
    <t>附件3</t>
  </si>
  <si>
    <t>2023年通江县一般公共预算支出决算表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</si>
  <si>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</si>
  <si>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</si>
  <si>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</si>
  <si>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</si>
  <si>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</si>
  <si>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</si>
  <si>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</si>
  <si>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</si>
  <si>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</si>
  <si>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</si>
  <si>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</si>
  <si>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</si>
  <si>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</si>
  <si>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</si>
  <si>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</si>
  <si>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</si>
  <si>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</si>
  <si>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</si>
  <si>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</si>
  <si>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</si>
  <si>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</si>
  <si>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</si>
  <si>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</si>
  <si>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</si>
  <si>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</si>
  <si>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一般公共预算支出合计</t>
  </si>
  <si>
    <t>附件4</t>
  </si>
  <si>
    <t>2023年通江县一般公共预算收支决算平衡表</t>
  </si>
  <si>
    <t>收  入</t>
  </si>
  <si>
    <t>决 算 数</t>
  </si>
  <si>
    <t>支  出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</si>
  <si>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</si>
  <si>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</si>
  <si>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</si>
  <si>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</si>
  <si>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</si>
  <si>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</si>
  <si>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</si>
  <si>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</si>
  <si>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</si>
  <si>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</si>
  <si>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</si>
  <si>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</si>
  <si>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</si>
  <si>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</si>
  <si>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</si>
  <si>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</si>
  <si>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</si>
  <si>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</si>
  <si>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</si>
  <si>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</si>
  <si>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</si>
  <si>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</si>
  <si>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</si>
  <si>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</si>
  <si>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</si>
  <si>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</si>
  <si>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</si>
  <si>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</si>
  <si>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</si>
  <si>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</si>
  <si>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</si>
  <si>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</si>
  <si>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</si>
  <si>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</si>
  <si>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</si>
  <si>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</si>
  <si>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</si>
  <si>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</si>
  <si>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</si>
  <si>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</si>
  <si>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</si>
  <si>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</si>
  <si>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边境地区转移支付收入</t>
  </si>
  <si>
    <t xml:space="preserve">    边境地区转移支付支出</t>
  </si>
  <si>
    <t xml:space="preserve">    巩固脱贫攻坚成果衔接乡村振兴转移支付收入</t>
  </si>
  <si>
    <t xml:space="preserve">    巩固脱贫攻坚成果衔接乡村振兴转移支付支出</t>
  </si>
  <si>
    <t xml:space="preserve">    一般公共服务共同财政事权转移支付收入  </t>
  </si>
  <si>
    <t xml:space="preserve">    一般公共服务共同财政事权转移支付支出  </t>
  </si>
  <si>
    <t xml:space="preserve">    外交共同财政事权转移支付收入  </t>
  </si>
  <si>
    <t xml:space="preserve">    外交共同财政事权转移支付支出 </t>
  </si>
  <si>
    <t xml:space="preserve">    国防共同财政事权转移支付收入  </t>
  </si>
  <si>
    <t xml:space="preserve">    国防共同财政事权转移支付支出 </t>
  </si>
  <si>
    <t xml:space="preserve">    公共安全共同财政事权转移支付收入  </t>
  </si>
  <si>
    <t xml:space="preserve">    公共安全共同财政事权转移支付支出 </t>
  </si>
  <si>
    <t xml:space="preserve">    教育共同财政事权转移支付收入  </t>
  </si>
  <si>
    <t xml:space="preserve">    教育共同财政事权转移支付支出 </t>
  </si>
  <si>
    <t xml:space="preserve">    科学技术共同财政事权转移支付收入  </t>
  </si>
  <si>
    <t xml:space="preserve">    科学技术共同财政事权转移支付支出  </t>
  </si>
  <si>
    <t xml:space="preserve">    文化旅游体育与传媒共同财政事权转移支付收入  </t>
  </si>
  <si>
    <t xml:space="preserve">    文化旅游体育与传媒共同财政事权转移支付支出  </t>
  </si>
  <si>
    <t xml:space="preserve">    社会保障和就业共同财政事权转移支付收入  </t>
  </si>
  <si>
    <t xml:space="preserve">    社会保障和就业共同财政事权转移支付支出 </t>
  </si>
  <si>
    <t xml:space="preserve">    医疗卫生共同财政事权转移支付收入  </t>
  </si>
  <si>
    <t xml:space="preserve">    医疗卫生共同财政事权转移支付支出  </t>
  </si>
  <si>
    <t xml:space="preserve">    节能环保共同财政事权转移支付收入  </t>
  </si>
  <si>
    <t xml:space="preserve">    节能环保共同财政事权转移支付支出</t>
  </si>
  <si>
    <t xml:space="preserve">    城乡社区共同财政事权转移支付收入  </t>
  </si>
  <si>
    <t xml:space="preserve">    城乡社区共同财政事权转移支付支出</t>
  </si>
  <si>
    <t xml:space="preserve">    农林水共同财政事权转移支付收入  </t>
  </si>
  <si>
    <t xml:space="preserve">    农林水共同财政事权转移支付支出</t>
  </si>
  <si>
    <t xml:space="preserve">    交通运输共同财政事权转移支付收入  </t>
  </si>
  <si>
    <t xml:space="preserve">    交通运输共同财政事权转移支付支出 </t>
  </si>
  <si>
    <t xml:space="preserve">    资源勘探工业信息等共同财政事权转移支付收入  </t>
  </si>
  <si>
    <t xml:space="preserve">    资源勘探工业信息等共同财政事权转移支付支出 </t>
  </si>
  <si>
    <t xml:space="preserve">    商业服务业等共同财政事权转移支付收入  </t>
  </si>
  <si>
    <t xml:space="preserve">    商业服务业等共同财政事权转移支付支出</t>
  </si>
  <si>
    <t xml:space="preserve">    金融共同财政事权转移支付收入  </t>
  </si>
  <si>
    <t xml:space="preserve">    金融共同财政事权转移支付支出 </t>
  </si>
  <si>
    <t xml:space="preserve">    自然资源海洋气象等共同财政事权转移支付收入  </t>
  </si>
  <si>
    <t xml:space="preserve">    自然资源海洋气象等共同财政事权转移支付支出  </t>
  </si>
  <si>
    <t xml:space="preserve">    住房保障共同财政事权转移支付收入  </t>
  </si>
  <si>
    <t xml:space="preserve">    住房保障共同财政事权转移支付支出</t>
  </si>
  <si>
    <t xml:space="preserve">    粮油物资储备共同财政事权转移支付收入  </t>
  </si>
  <si>
    <t xml:space="preserve">    粮油物资储备共同财政事权转移支付支出</t>
  </si>
  <si>
    <t xml:space="preserve">    灾害防治及应急管理共同财政事权转移支付收入  </t>
  </si>
  <si>
    <t xml:space="preserve">    灾害防治及应急管理共同财政事权转移支付支出  </t>
  </si>
  <si>
    <t xml:space="preserve">    其他共同财政事权转移支付收入  </t>
  </si>
  <si>
    <t xml:space="preserve">    其他共同财政事权转移支付支出 </t>
  </si>
  <si>
    <t xml:space="preserve">    增值税留抵退税转移支付收入</t>
  </si>
  <si>
    <t xml:space="preserve">    增值税留抵退税转移支付支出</t>
  </si>
  <si>
    <t xml:space="preserve">    其他退税减税降费转移支付收入</t>
  </si>
  <si>
    <t xml:space="preserve">    其他退税减税降费转移支付支出</t>
  </si>
  <si>
    <t xml:space="preserve">    补充县区财力转移支付收入</t>
  </si>
  <si>
    <t xml:space="preserve">    补充县区财力转移支付支出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</si>
  <si>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</si>
  <si>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</si>
  <si>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</si>
  <si>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</si>
  <si>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</si>
  <si>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</si>
  <si>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</si>
  <si>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</si>
  <si>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</si>
  <si>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</si>
  <si>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</si>
  <si>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</si>
  <si>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</si>
  <si>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</si>
  <si>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</si>
  <si>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</si>
  <si>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</si>
  <si>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</si>
  <si>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</si>
  <si>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</si>
  <si>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</si>
  <si>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</si>
  <si>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</si>
  <si>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</si>
  <si>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</si>
  <si>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 xml:space="preserve">    其他支出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</si>
  <si>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</si>
  <si>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</si>
  <si>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</si>
  <si>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</si>
  <si>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</si>
  <si>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</si>
  <si>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上年结余收入</t>
  </si>
  <si>
    <t xml:space="preserve">调入资金   </t>
  </si>
  <si>
    <t>调出资金</t>
  </si>
  <si>
    <t xml:space="preserve">  从政府性基金预算调入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</si>
  <si>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</si>
  <si>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</si>
  <si>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</si>
  <si>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</si>
  <si>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</si>
  <si>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</si>
  <si>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</si>
  <si>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</si>
  <si>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</si>
  <si>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</si>
  <si>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</si>
  <si>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</si>
  <si>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</si>
  <si>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</si>
  <si>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</si>
  <si>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</si>
  <si>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</si>
  <si>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</si>
  <si>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</si>
  <si>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</si>
  <si>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</si>
  <si>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</si>
  <si>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</si>
  <si>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</si>
  <si>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</si>
  <si>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</si>
  <si>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年终结余</t>
  </si>
  <si>
    <t xml:space="preserve">   结转下年支出</t>
  </si>
  <si>
    <t>动用预算稳定调节基金</t>
  </si>
  <si>
    <t>安排预算稳定调节基金</t>
  </si>
  <si>
    <t>区域间转移性收入</t>
  </si>
  <si>
    <t>区域间转移性支出</t>
  </si>
  <si>
    <t xml:space="preserve">  接受其他地区援助收入</t>
  </si>
  <si>
    <t xml:space="preserve">  援助其他地区支出</t>
  </si>
  <si>
    <t xml:space="preserve">    接受其他省(自治区、直辖市、计划单列市)援助收入</t>
  </si>
  <si>
    <t xml:space="preserve">    援助其他省(自治区、直辖市、计划单列市)支出</t>
  </si>
  <si>
    <t xml:space="preserve">    接受省内其他地市(区)援助收入</t>
  </si>
  <si>
    <t xml:space="preserve">    援助省内其他地市(区)支出</t>
  </si>
  <si>
    <t xml:space="preserve">    接受市内其他县市(区)援助收入</t>
  </si>
  <si>
    <t xml:space="preserve">    援助市内其他县市(区)支出</t>
  </si>
  <si>
    <t>收  入  总  计</t>
  </si>
  <si>
    <t>支  出  总  计</t>
  </si>
  <si>
    <t>附件5</t>
  </si>
  <si>
    <t>2023年通江县本级地方一般公共预算收入决算表</t>
  </si>
  <si>
    <t>附件6</t>
  </si>
  <si>
    <t>2023年通江县本级一般公共预算支出决算表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</si>
  <si>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</si>
  <si>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</si>
  <si>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</si>
  <si>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</si>
  <si>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</si>
  <si>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</si>
  <si>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</si>
  <si>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</si>
  <si>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</si>
  <si>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</si>
  <si>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</si>
  <si>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</si>
  <si>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</si>
  <si>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</si>
  <si>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</si>
  <si>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</si>
  <si>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</si>
  <si>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</si>
  <si>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</si>
  <si>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</si>
  <si>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</si>
  <si>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</si>
  <si>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</si>
  <si>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</si>
  <si>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</si>
  <si>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</si>
  <si>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</si>
  <si>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</si>
  <si>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</si>
  <si>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</si>
  <si>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</si>
  <si>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</si>
  <si>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</si>
  <si>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</si>
  <si>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</si>
  <si>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</si>
  <si>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</si>
  <si>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</si>
  <si>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</si>
  <si>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</si>
  <si>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</si>
  <si>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</si>
  <si>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</si>
  <si>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</si>
  <si>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</si>
  <si>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</si>
  <si>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</si>
  <si>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</si>
  <si>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</si>
  <si>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</si>
  <si>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</si>
  <si>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</si>
  <si>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</si>
  <si>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</si>
  <si>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</si>
  <si>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</si>
  <si>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</si>
  <si>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</si>
  <si>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</si>
  <si>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</si>
  <si>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</si>
  <si>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</si>
  <si>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</si>
  <si>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</si>
  <si>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</si>
  <si>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</si>
  <si>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</si>
  <si>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</si>
  <si>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</si>
  <si>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</si>
  <si>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</si>
  <si>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</si>
  <si>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</si>
  <si>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</si>
  <si>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</si>
  <si>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</si>
  <si>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</si>
  <si>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</si>
  <si>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</si>
  <si>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</si>
  <si>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</si>
  <si>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</si>
  <si>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</si>
  <si>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</si>
  <si>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</si>
  <si>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</si>
  <si>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</si>
  <si>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</si>
  <si>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</si>
  <si>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</si>
  <si>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</si>
  <si>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</si>
  <si>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</si>
  <si>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</si>
  <si>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</si>
  <si>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</si>
  <si>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</si>
  <si>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</si>
  <si>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</si>
  <si>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</si>
  <si>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</si>
  <si>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</si>
  <si>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</si>
  <si>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</si>
  <si>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</si>
  <si>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</si>
  <si>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</si>
  <si>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</si>
  <si>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</si>
  <si>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</si>
  <si>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</si>
  <si>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</si>
  <si>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</si>
  <si>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</si>
  <si>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</si>
  <si>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</si>
  <si>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</si>
  <si>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</si>
  <si>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</si>
  <si>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</si>
  <si>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</si>
  <si>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</si>
  <si>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</si>
  <si>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</si>
  <si>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</si>
  <si>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其他一般公共服务支出(款)</t>
  </si>
  <si>
    <t xml:space="preserve">    国家赔偿费用支出</t>
  </si>
  <si>
    <t xml:space="preserve">    其他一般公共服务支出(项)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</si>
  <si>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</si>
  <si>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</si>
  <si>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</si>
  <si>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</si>
  <si>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</si>
  <si>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</si>
  <si>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</si>
  <si>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</si>
  <si>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</si>
  <si>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</si>
  <si>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</si>
  <si>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</si>
  <si>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</si>
  <si>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</si>
  <si>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</si>
  <si>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</si>
  <si>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</si>
  <si>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</si>
  <si>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</si>
  <si>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</si>
  <si>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</si>
  <si>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</si>
  <si>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</si>
  <si>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</si>
  <si>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</si>
  <si>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</si>
  <si>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</si>
  <si>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</si>
  <si>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</si>
  <si>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 xml:space="preserve">  军费</t>
  </si>
  <si>
    <t xml:space="preserve">    现役部队</t>
  </si>
  <si>
    <t xml:space="preserve">    预备役部队</t>
  </si>
  <si>
    <t xml:space="preserve">    其他军费支出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</si>
  <si>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</si>
  <si>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</si>
  <si>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</si>
  <si>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</si>
  <si>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</si>
  <si>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</si>
  <si>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</si>
  <si>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</si>
  <si>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</si>
  <si>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</si>
  <si>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</si>
  <si>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</si>
  <si>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</si>
  <si>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</si>
  <si>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</si>
  <si>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</si>
  <si>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</si>
  <si>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</si>
  <si>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</si>
  <si>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</si>
  <si>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</si>
  <si>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</si>
  <si>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</si>
  <si>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</si>
  <si>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</si>
  <si>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</si>
  <si>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</si>
  <si>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</si>
  <si>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</si>
  <si>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</si>
  <si>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</si>
  <si>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</si>
  <si>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</si>
  <si>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</si>
  <si>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</si>
  <si>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</si>
  <si>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</si>
  <si>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</si>
  <si>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</si>
  <si>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</si>
  <si>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</si>
  <si>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</si>
  <si>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</si>
  <si>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</si>
  <si>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</si>
  <si>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</si>
  <si>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</si>
  <si>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</si>
  <si>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</si>
  <si>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</si>
  <si>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</si>
  <si>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</si>
  <si>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</si>
  <si>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</si>
  <si>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</si>
  <si>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</si>
  <si>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</si>
  <si>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</si>
  <si>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</si>
  <si>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</si>
  <si>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</si>
  <si>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</si>
  <si>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</si>
  <si>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</si>
  <si>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</si>
  <si>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</si>
  <si>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</si>
  <si>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</si>
  <si>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</si>
  <si>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</si>
  <si>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</si>
  <si>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</si>
  <si>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</si>
  <si>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</si>
  <si>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</si>
  <si>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</si>
  <si>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</si>
  <si>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</si>
  <si>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</si>
  <si>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</si>
  <si>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</si>
  <si>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</si>
  <si>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</si>
  <si>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</si>
  <si>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</si>
  <si>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</si>
  <si>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</si>
  <si>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</si>
  <si>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</si>
  <si>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</si>
  <si>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</si>
  <si>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</si>
  <si>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</si>
  <si>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</si>
  <si>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</si>
  <si>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</si>
  <si>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</si>
  <si>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</si>
  <si>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</si>
  <si>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</si>
  <si>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</si>
  <si>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</si>
  <si>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</si>
  <si>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</si>
  <si>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</si>
  <si>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</si>
  <si>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</si>
  <si>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</si>
  <si>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</si>
  <si>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</si>
  <si>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</si>
  <si>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</si>
  <si>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</si>
  <si>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</si>
  <si>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</si>
  <si>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</si>
  <si>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</si>
  <si>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</si>
  <si>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</si>
  <si>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</si>
  <si>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</si>
  <si>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</si>
  <si>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</si>
  <si>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</si>
  <si>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</si>
  <si>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</si>
  <si>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</si>
  <si>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</si>
  <si>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</si>
  <si>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</si>
  <si>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</si>
  <si>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</si>
  <si>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</si>
  <si>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</si>
  <si>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</si>
  <si>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</si>
  <si>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</si>
  <si>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</si>
  <si>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</si>
  <si>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</si>
  <si>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</si>
  <si>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</si>
  <si>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</si>
  <si>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</si>
  <si>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</si>
  <si>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</si>
  <si>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</si>
  <si>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</si>
  <si>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</si>
  <si>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</si>
  <si>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</si>
  <si>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</si>
  <si>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</si>
  <si>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</si>
  <si>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</si>
  <si>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</si>
  <si>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</si>
  <si>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</si>
  <si>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</si>
  <si>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</si>
  <si>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</si>
  <si>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</si>
  <si>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</si>
  <si>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</si>
  <si>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</si>
  <si>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</si>
  <si>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</si>
  <si>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</si>
  <si>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</si>
  <si>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</si>
  <si>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</si>
  <si>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</si>
  <si>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</si>
  <si>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</si>
  <si>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</si>
  <si>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</si>
  <si>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</si>
  <si>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</si>
  <si>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</si>
  <si>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</si>
  <si>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</si>
  <si>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</si>
  <si>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</si>
  <si>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</si>
  <si>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</si>
  <si>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</si>
  <si>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</si>
  <si>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</si>
  <si>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</si>
  <si>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</si>
  <si>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</si>
  <si>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</si>
  <si>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</si>
  <si>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</si>
  <si>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</si>
  <si>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</si>
  <si>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</si>
  <si>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</si>
  <si>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</si>
  <si>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</si>
  <si>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</si>
  <si>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</si>
  <si>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</si>
  <si>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</si>
  <si>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</si>
  <si>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</si>
  <si>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</si>
  <si>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</si>
  <si>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</si>
  <si>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</si>
  <si>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</si>
  <si>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</si>
  <si>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</si>
  <si>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</si>
  <si>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</si>
  <si>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</si>
  <si>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</si>
  <si>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</si>
  <si>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</si>
  <si>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</si>
  <si>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</si>
  <si>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</si>
  <si>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</si>
  <si>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</si>
  <si>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</si>
  <si>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</si>
  <si>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</si>
  <si>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</si>
  <si>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</si>
  <si>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</si>
  <si>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</si>
  <si>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</si>
  <si>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</si>
  <si>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</si>
  <si>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</si>
  <si>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</si>
  <si>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</si>
  <si>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</si>
  <si>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</si>
  <si>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</si>
  <si>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</si>
  <si>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</si>
  <si>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</si>
  <si>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</si>
  <si>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</si>
  <si>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</si>
  <si>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</si>
  <si>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</si>
  <si>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</si>
  <si>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</si>
  <si>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</si>
  <si>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</si>
  <si>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烈士纪念设施管理维护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</si>
  <si>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</si>
  <si>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</si>
  <si>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</si>
  <si>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</si>
  <si>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</si>
  <si>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</si>
  <si>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</si>
  <si>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</si>
  <si>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</si>
  <si>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</si>
  <si>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</si>
  <si>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</si>
  <si>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</si>
  <si>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</si>
  <si>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</si>
  <si>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</si>
  <si>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</si>
  <si>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</si>
  <si>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</si>
  <si>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</si>
  <si>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</si>
  <si>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</si>
  <si>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</si>
  <si>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</si>
  <si>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</si>
  <si>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</si>
  <si>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</si>
  <si>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</si>
  <si>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</si>
  <si>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</si>
  <si>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</si>
  <si>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</si>
  <si>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</si>
  <si>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</si>
  <si>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</si>
  <si>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</si>
  <si>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</si>
  <si>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</si>
  <si>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</si>
  <si>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</si>
  <si>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</si>
  <si>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</si>
  <si>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</si>
  <si>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</si>
  <si>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</si>
  <si>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</si>
  <si>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</si>
  <si>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</si>
  <si>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</si>
  <si>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</si>
  <si>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</si>
  <si>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</si>
  <si>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</si>
  <si>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</si>
  <si>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</si>
  <si>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</si>
  <si>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</si>
  <si>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</si>
  <si>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</si>
  <si>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</si>
  <si>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</si>
  <si>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</si>
  <si>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</si>
  <si>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</si>
  <si>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</si>
  <si>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</si>
  <si>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</si>
  <si>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</si>
  <si>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</si>
  <si>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</si>
  <si>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</si>
  <si>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</si>
  <si>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</si>
  <si>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</si>
  <si>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</si>
  <si>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</si>
  <si>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</si>
  <si>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</si>
  <si>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</si>
  <si>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</si>
  <si>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</si>
  <si>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</si>
  <si>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</si>
  <si>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</si>
  <si>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</si>
  <si>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</si>
  <si>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</si>
  <si>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</si>
  <si>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</si>
  <si>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</si>
  <si>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</si>
  <si>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</si>
  <si>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</si>
  <si>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</si>
  <si>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</si>
  <si>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</si>
  <si>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</si>
  <si>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</si>
  <si>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</si>
  <si>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</si>
  <si>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</si>
  <si>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</si>
  <si>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</si>
  <si>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</si>
  <si>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</si>
  <si>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</si>
  <si>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</si>
  <si>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</si>
  <si>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</si>
  <si>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</si>
  <si>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</si>
  <si>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</si>
  <si>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</si>
  <si>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</si>
  <si>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</si>
  <si>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</si>
  <si>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</si>
  <si>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</si>
  <si>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</si>
  <si>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</si>
  <si>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</si>
  <si>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</si>
  <si>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</si>
  <si>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</si>
  <si>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</si>
  <si>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</si>
  <si>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</si>
  <si>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</si>
  <si>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</si>
  <si>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</si>
  <si>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</si>
  <si>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</si>
  <si>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</si>
  <si>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</si>
  <si>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</si>
  <si>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</si>
  <si>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</si>
  <si>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</si>
  <si>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</si>
  <si>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</si>
  <si>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</si>
  <si>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</si>
  <si>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</si>
  <si>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</si>
  <si>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</si>
  <si>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</si>
  <si>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</si>
  <si>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</si>
  <si>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</si>
  <si>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</si>
  <si>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</si>
  <si>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</si>
  <si>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</si>
  <si>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</si>
  <si>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退耕还林还草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</si>
  <si>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</si>
  <si>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</si>
  <si>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</si>
  <si>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</si>
  <si>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其他退耕还林还草支出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</si>
  <si>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</si>
  <si>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</si>
  <si>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</si>
  <si>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</si>
  <si>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</si>
  <si>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</si>
  <si>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</si>
  <si>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</si>
  <si>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</si>
  <si>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</si>
  <si>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</si>
  <si>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</si>
  <si>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</si>
  <si>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</si>
  <si>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</si>
  <si>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</si>
  <si>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</si>
  <si>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</si>
  <si>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</si>
  <si>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</si>
  <si>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</si>
  <si>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</si>
  <si>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</si>
  <si>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</si>
  <si>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</si>
  <si>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</si>
  <si>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</si>
  <si>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</si>
  <si>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</si>
  <si>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</si>
  <si>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</si>
  <si>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</si>
  <si>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</si>
  <si>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</si>
  <si>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</si>
  <si>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</si>
  <si>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</si>
  <si>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</si>
  <si>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</si>
  <si>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</si>
  <si>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</si>
  <si>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</si>
  <si>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</si>
  <si>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</si>
  <si>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</si>
  <si>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</si>
  <si>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</si>
  <si>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</si>
  <si>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</si>
  <si>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</si>
  <si>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</si>
  <si>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</si>
  <si>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</si>
  <si>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</si>
  <si>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</si>
  <si>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</si>
  <si>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</si>
  <si>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</si>
  <si>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</si>
  <si>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</si>
  <si>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</si>
  <si>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</si>
  <si>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</si>
  <si>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</si>
  <si>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农村道路建设</t>
  </si>
  <si>
    <t xml:space="preserve">    渔业发展</t>
  </si>
  <si>
    <t xml:space="preserve">    对高校毕业生到基层任职补助</t>
  </si>
  <si>
    <t xml:space="preserve">    农田建设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</si>
  <si>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</si>
  <si>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</si>
  <si>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</si>
  <si>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</si>
  <si>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</si>
  <si>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</si>
  <si>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</si>
  <si>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</si>
  <si>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</si>
  <si>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</si>
  <si>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</si>
  <si>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</si>
  <si>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</si>
  <si>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</si>
  <si>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</si>
  <si>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</si>
  <si>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</si>
  <si>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</si>
  <si>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</si>
  <si>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</si>
  <si>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</si>
  <si>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</si>
  <si>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</si>
  <si>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</si>
  <si>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</si>
  <si>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</si>
  <si>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</si>
  <si>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</si>
  <si>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</si>
  <si>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</si>
  <si>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</si>
  <si>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</si>
  <si>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</si>
  <si>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</si>
  <si>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</si>
  <si>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</si>
  <si>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</si>
  <si>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</si>
  <si>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</si>
  <si>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农村供水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</si>
  <si>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</si>
  <si>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</si>
  <si>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</si>
  <si>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巩固脱贫攻坚成果衔接乡村振兴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</si>
  <si>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</si>
  <si>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</si>
  <si>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</si>
  <si>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</si>
  <si>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</si>
  <si>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其他巩固脱贫攻坚成果衔接乡村振兴支出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</si>
  <si>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</si>
  <si>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</si>
  <si>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</si>
  <si>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</si>
  <si>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</si>
  <si>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</si>
  <si>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</si>
  <si>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</si>
  <si>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</si>
  <si>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</si>
  <si>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</si>
  <si>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</si>
  <si>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</si>
  <si>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</si>
  <si>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</si>
  <si>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</si>
  <si>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</si>
  <si>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</si>
  <si>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</si>
  <si>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</si>
  <si>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</si>
  <si>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</si>
  <si>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</si>
  <si>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</si>
  <si>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</si>
  <si>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</si>
  <si>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</si>
  <si>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</si>
  <si>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</si>
  <si>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</si>
  <si>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</si>
  <si>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</si>
  <si>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</si>
  <si>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</si>
  <si>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</si>
  <si>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</si>
  <si>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</si>
  <si>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</si>
  <si>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</si>
  <si>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</si>
  <si>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</si>
  <si>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</si>
  <si>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</si>
  <si>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</si>
  <si>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</si>
  <si>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</si>
  <si>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</si>
  <si>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</si>
  <si>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</si>
  <si>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</si>
  <si>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</si>
  <si>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</si>
  <si>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</si>
  <si>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</si>
  <si>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</si>
  <si>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</si>
  <si>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</si>
  <si>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</si>
  <si>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</si>
  <si>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</si>
  <si>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</si>
  <si>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</si>
  <si>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</si>
  <si>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</si>
  <si>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</si>
  <si>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</si>
  <si>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</si>
  <si>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</si>
  <si>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</si>
  <si>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</si>
  <si>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</si>
  <si>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</si>
  <si>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</si>
  <si>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</si>
  <si>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</si>
  <si>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</si>
  <si>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</si>
  <si>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</si>
  <si>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</si>
  <si>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</si>
  <si>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</si>
  <si>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</si>
  <si>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</si>
  <si>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</si>
  <si>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</si>
  <si>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</si>
  <si>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</si>
  <si>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</si>
  <si>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</si>
  <si>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</si>
  <si>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</si>
  <si>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</si>
  <si>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</si>
  <si>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</si>
  <si>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</si>
  <si>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</si>
  <si>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</si>
  <si>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</si>
  <si>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</si>
  <si>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</si>
  <si>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</si>
  <si>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</si>
  <si>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</si>
  <si>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</si>
  <si>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</si>
  <si>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</si>
  <si>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</si>
  <si>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</si>
  <si>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</si>
  <si>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</si>
  <si>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</si>
  <si>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</si>
  <si>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</si>
  <si>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</si>
  <si>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</si>
  <si>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</si>
  <si>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</si>
  <si>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</si>
  <si>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</si>
  <si>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</si>
  <si>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</si>
  <si>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</si>
  <si>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</si>
  <si>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</si>
  <si>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</si>
  <si>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</si>
  <si>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</si>
  <si>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</si>
  <si>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</si>
  <si>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</si>
  <si>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</si>
  <si>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</si>
  <si>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</si>
  <si>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</si>
  <si>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</si>
  <si>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</si>
  <si>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</si>
  <si>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</si>
  <si>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</si>
  <si>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</si>
  <si>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</si>
  <si>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</si>
  <si>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</si>
  <si>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</si>
  <si>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</si>
  <si>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</si>
  <si>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</si>
  <si>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</si>
  <si>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</si>
  <si>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</si>
  <si>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</si>
  <si>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</si>
  <si>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</si>
  <si>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</si>
  <si>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</si>
  <si>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</si>
  <si>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</si>
  <si>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</si>
  <si>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</si>
  <si>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</si>
  <si>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</si>
  <si>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</si>
  <si>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</si>
  <si>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</si>
  <si>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</si>
  <si>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</si>
  <si>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</si>
  <si>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</si>
  <si>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</si>
  <si>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</si>
  <si>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</si>
  <si>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</si>
  <si>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</si>
  <si>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</si>
  <si>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</si>
  <si>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</si>
  <si>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</si>
  <si>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</si>
  <si>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</si>
  <si>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</si>
  <si>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</si>
  <si>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</si>
  <si>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</si>
  <si>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</si>
  <si>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</si>
  <si>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</si>
  <si>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</si>
  <si>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</si>
  <si>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</si>
  <si>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</si>
  <si>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</si>
  <si>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</si>
  <si>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</si>
  <si>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</si>
  <si>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</si>
  <si>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</si>
  <si>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</si>
  <si>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</si>
  <si>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</si>
  <si>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保障性租赁住房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</si>
  <si>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</si>
  <si>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</si>
  <si>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</si>
  <si>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</si>
  <si>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</si>
  <si>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</si>
  <si>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</si>
  <si>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</si>
  <si>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</si>
  <si>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</si>
  <si>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</si>
  <si>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</si>
  <si>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</si>
  <si>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</si>
  <si>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</si>
  <si>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</si>
  <si>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</si>
  <si>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</si>
  <si>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</si>
  <si>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</si>
  <si>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</si>
  <si>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</si>
  <si>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</si>
  <si>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</si>
  <si>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</si>
  <si>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天然铀储备</t>
  </si>
  <si>
    <t xml:space="preserve">    煤炭储备</t>
  </si>
  <si>
    <t xml:space="preserve">    成品油储备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</si>
  <si>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</si>
  <si>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</si>
  <si>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</si>
  <si>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</si>
  <si>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</si>
  <si>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</si>
  <si>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</si>
  <si>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</si>
  <si>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</si>
  <si>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</si>
  <si>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</si>
  <si>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</si>
  <si>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</si>
  <si>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</si>
  <si>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</si>
  <si>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</si>
  <si>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</si>
  <si>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</si>
  <si>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</si>
  <si>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</si>
  <si>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</si>
  <si>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</si>
  <si>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</si>
  <si>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</si>
  <si>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</si>
  <si>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</si>
  <si>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</si>
  <si>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</si>
  <si>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</si>
  <si>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</si>
  <si>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</si>
  <si>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</si>
  <si>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</si>
  <si>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</si>
  <si>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</si>
  <si>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</si>
  <si>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</si>
  <si>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</si>
  <si>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</si>
  <si>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</si>
  <si>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</si>
  <si>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</si>
  <si>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</si>
  <si>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</si>
  <si>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</si>
  <si>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</si>
  <si>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</si>
  <si>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</si>
  <si>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</si>
  <si>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</si>
  <si>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</si>
  <si>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</si>
  <si>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</si>
  <si>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</si>
  <si>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二十三、其他支出(类)</t>
  </si>
  <si>
    <t xml:space="preserve">  年初预留</t>
  </si>
  <si>
    <t xml:space="preserve">  其他支出(款)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</si>
  <si>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</si>
  <si>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</si>
  <si>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</si>
  <si>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</si>
  <si>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</si>
  <si>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</si>
  <si>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</si>
  <si>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</si>
  <si>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</si>
  <si>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</si>
  <si>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附件7</t>
  </si>
  <si>
    <t>2023年通江县本级一般公共预算收支决算平衡表</t>
  </si>
  <si>
    <t>附件8</t>
  </si>
  <si>
    <t>2023年通江县本级一般公共预算经济分类科目支出决算表</t>
  </si>
  <si>
    <t>一、机关工资福利支出</t>
  </si>
  <si>
    <t xml:space="preserve">  其中：工资奖金津补贴</t>
  </si>
  <si>
    <t xml:space="preserve">        社会保障缴费</t>
  </si>
  <si>
    <t xml:space="preserve">        住房公积金</t>
  </si>
  <si>
    <t xml:space="preserve">        其他工资福利支出</t>
  </si>
  <si>
    <t>二、机关商品和服务支出</t>
  </si>
  <si>
    <t xml:space="preserve">  其中：办公经费</t>
  </si>
  <si>
    <t xml:space="preserve">        会议费</t>
  </si>
  <si>
    <t xml:space="preserve">        培训费</t>
  </si>
  <si>
    <t xml:space="preserve">        专用材料购置费</t>
  </si>
  <si>
    <t xml:space="preserve">        委托业务费</t>
  </si>
  <si>
    <t xml:space="preserve">        公务接待费</t>
  </si>
  <si>
    <t xml:space="preserve">        因公出国(境)费用</t>
  </si>
  <si>
    <t xml:space="preserve">        公务用车运行维护费</t>
  </si>
  <si>
    <t xml:space="preserve">        维修(护)费</t>
  </si>
  <si>
    <t xml:space="preserve">        其他商品和服务支出</t>
  </si>
  <si>
    <t>三、机关资本性支出(一)</t>
  </si>
  <si>
    <t xml:space="preserve">  其中：房屋建筑物购建</t>
  </si>
  <si>
    <t xml:space="preserve">        基础设施建设</t>
  </si>
  <si>
    <t xml:space="preserve">        公务用车购置</t>
  </si>
  <si>
    <t xml:space="preserve">        土地征迁补偿和安置支出</t>
  </si>
  <si>
    <t xml:space="preserve">        设备购置</t>
  </si>
  <si>
    <t xml:space="preserve">        大型修缮</t>
  </si>
  <si>
    <t xml:space="preserve">        其他资本性支出</t>
  </si>
  <si>
    <t>四、机关资本性支出(二)</t>
  </si>
  <si>
    <t>五、对事业单位经常性补助</t>
  </si>
  <si>
    <t xml:space="preserve">  其中：工资福利支出</t>
  </si>
  <si>
    <t xml:space="preserve">        商品和服务支出</t>
  </si>
  <si>
    <t xml:space="preserve">        其他对事业单位补助</t>
  </si>
  <si>
    <t>六、对事业单位资本性补助</t>
  </si>
  <si>
    <t xml:space="preserve">  其中：资本性支出(一)</t>
  </si>
  <si>
    <t xml:space="preserve">        资本性支出(二)</t>
  </si>
  <si>
    <t>七、对企业补助</t>
  </si>
  <si>
    <t xml:space="preserve">  其中：费用补贴</t>
  </si>
  <si>
    <t xml:space="preserve">        利息补贴</t>
  </si>
  <si>
    <t xml:space="preserve">        其他对企业补助</t>
  </si>
  <si>
    <t>八、对企业资本性支出</t>
  </si>
  <si>
    <t xml:space="preserve">  其中：资本金注入(一)</t>
  </si>
  <si>
    <t xml:space="preserve">        资本金注入(二)</t>
  </si>
  <si>
    <t xml:space="preserve">        政府投资基金股权投资</t>
  </si>
  <si>
    <t xml:space="preserve">        其他对企业资本性支出</t>
  </si>
  <si>
    <t>九、对个人和家庭的补助</t>
  </si>
  <si>
    <t xml:space="preserve">  其中：社会福利和救助</t>
  </si>
  <si>
    <t xml:space="preserve">        助学金</t>
  </si>
  <si>
    <t xml:space="preserve">        个人农业生产补贴</t>
  </si>
  <si>
    <t xml:space="preserve">        离退休费</t>
  </si>
  <si>
    <t xml:space="preserve">        其他对个人和家庭补助</t>
  </si>
  <si>
    <t>十、对社会保障基金补助</t>
  </si>
  <si>
    <t xml:space="preserve">  其中：对社会保险基金补助</t>
  </si>
  <si>
    <t xml:space="preserve">        补充全国社会保障基金</t>
  </si>
  <si>
    <t xml:space="preserve">        对机关事业单位职业年金的补助</t>
  </si>
  <si>
    <t>十一、债务利息及费用支出</t>
  </si>
  <si>
    <t xml:space="preserve">  其中：国内债务付息</t>
  </si>
  <si>
    <t xml:space="preserve">        国外债务付息</t>
  </si>
  <si>
    <t xml:space="preserve">        国内债务发行费用</t>
  </si>
  <si>
    <t xml:space="preserve">        国外债务发行费用</t>
  </si>
  <si>
    <t>十二、预备费及预留</t>
  </si>
  <si>
    <t xml:space="preserve">  其中：预备费</t>
  </si>
  <si>
    <t xml:space="preserve">        预留</t>
  </si>
  <si>
    <t>十三、其他支出</t>
  </si>
  <si>
    <t xml:space="preserve">  其中：国家赔偿费用支出</t>
  </si>
  <si>
    <t xml:space="preserve">        对民间非营利组织和群众性自治组织补贴</t>
  </si>
  <si>
    <t xml:space="preserve">        经常性赠与</t>
  </si>
  <si>
    <t xml:space="preserve">        资本性赠与</t>
  </si>
  <si>
    <t xml:space="preserve">        其他支出</t>
  </si>
  <si>
    <t>合  计</t>
  </si>
  <si>
    <t>附件9</t>
  </si>
  <si>
    <t>2023年通江县本级一般公共预算经济分类科目基本支出决算表</t>
  </si>
  <si>
    <t>附件10</t>
  </si>
  <si>
    <t>2023年省对通江县一般公共预算转移支付决算表</t>
  </si>
  <si>
    <t>预 算 科 目</t>
  </si>
  <si>
    <t>一、返还性收入</t>
  </si>
  <si>
    <t>二、一般性转移支付收入</t>
  </si>
  <si>
    <t>三、专项转移支付收入</t>
  </si>
  <si>
    <t>　　一般公共服务</t>
  </si>
  <si>
    <t>　　外交</t>
  </si>
  <si>
    <t>　　国防</t>
  </si>
  <si>
    <t>　　公共安全</t>
  </si>
  <si>
    <t>　　教育</t>
  </si>
  <si>
    <t>　　科学技术</t>
  </si>
  <si>
    <t>　　社会保障和就业</t>
  </si>
  <si>
    <t>　　节能环保</t>
  </si>
  <si>
    <t>　　城乡社区</t>
  </si>
  <si>
    <t>　　农林水</t>
  </si>
  <si>
    <t>　　交通运输</t>
  </si>
  <si>
    <t>　　资源勘探工业信息等</t>
  </si>
  <si>
    <t>　　商业服务业等</t>
  </si>
  <si>
    <t>　　金融</t>
  </si>
  <si>
    <t>　　住房保障</t>
  </si>
  <si>
    <t>　　粮油物资储备</t>
  </si>
  <si>
    <t>　　其他收入</t>
  </si>
  <si>
    <t>合   计</t>
  </si>
  <si>
    <t>附件11</t>
  </si>
  <si>
    <t>2023年通江县中省预算内基本建设决算表</t>
  </si>
  <si>
    <t>预算科目（项目）</t>
  </si>
  <si>
    <t xml:space="preserve">  洪口镇干部周转房保障建设项目</t>
  </si>
  <si>
    <t xml:space="preserve">  火炬镇干部周转房保障建设项目</t>
  </si>
  <si>
    <t xml:space="preserve">  麻石镇干部周转房保障建设项目</t>
  </si>
  <si>
    <t xml:space="preserve">  铁溪镇干部周转房保障建设项目</t>
  </si>
  <si>
    <t>二、农林水支出</t>
  </si>
  <si>
    <t xml:space="preserve">  青峪口水库建设项目</t>
  </si>
  <si>
    <t xml:space="preserve">  大通江河右岸通江县永安镇防洪治理工程项目</t>
  </si>
  <si>
    <t xml:space="preserve">  高标准农田建设项目</t>
  </si>
  <si>
    <t xml:space="preserve">  两河口镇以工代赈项目</t>
  </si>
  <si>
    <t xml:space="preserve">  铁佛镇以工代赈示范工程项目</t>
  </si>
  <si>
    <t>三、住房保障支出支出</t>
  </si>
  <si>
    <t xml:space="preserve">  城南片区老旧小区改造配套基础设施建设项目</t>
  </si>
  <si>
    <t xml:space="preserve">  南门廊桥至明大王府片区城市燃气管道等老化更新改造项目</t>
  </si>
  <si>
    <t xml:space="preserve">  西门片区老旧小区改造配套基础设施建设项目</t>
  </si>
  <si>
    <t>四、城乡社区支出</t>
  </si>
  <si>
    <t xml:space="preserve">  通江县城北和城西片区排洪沟建设项目</t>
  </si>
  <si>
    <t>预算内基本建设支出合计</t>
  </si>
  <si>
    <t>附件12</t>
  </si>
  <si>
    <t>2023年通江县政府性基金预算收入决算表</t>
  </si>
  <si>
    <t>一、农网还贷资金收入</t>
  </si>
  <si>
    <t>二、国家电影事业发展专项资金收入</t>
  </si>
  <si>
    <t>三、国有土地收益基金收入</t>
  </si>
  <si>
    <t>四、农业土地开发资金收入</t>
  </si>
  <si>
    <t>五、国有土地使用权出让收入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</si>
  <si>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</si>
  <si>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</si>
  <si>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</si>
  <si>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</si>
  <si>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</si>
  <si>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>六、大中型水库移民后期扶持基金收入</t>
  </si>
  <si>
    <t>七、大中型水库库区基金收入</t>
  </si>
  <si>
    <t>八、彩票公益金收入</t>
  </si>
  <si>
    <t>九、城市基础设施配套费收入</t>
  </si>
  <si>
    <t>十、国家重大水利工程建设基金收入</t>
  </si>
  <si>
    <t>十一、污水处理费收入</t>
  </si>
  <si>
    <t>十二、其他政府性基金收入</t>
  </si>
  <si>
    <t>十三、专项债券对应项目专项收入</t>
  </si>
  <si>
    <t>收　入　合　计</t>
  </si>
  <si>
    <t>附件13</t>
  </si>
  <si>
    <t>2023年通江县政府性基金预算支出决算表</t>
  </si>
  <si>
    <t>2022年决算数</t>
  </si>
  <si>
    <t>一、科学技术支出</t>
  </si>
  <si>
    <t xml:space="preserve">  核电站乏燃料处理处置基金支出</t>
  </si>
  <si>
    <t>二、文化旅游体育与传媒支出</t>
  </si>
  <si>
    <t xml:space="preserve">  国家电影事业发展专项资金安排的支出</t>
  </si>
  <si>
    <t xml:space="preserve">  旅游发展基金支出</t>
  </si>
  <si>
    <t xml:space="preserve">  国家电影事业发展专项资金对应专项债务收入安排的支出</t>
  </si>
  <si>
    <t>三、社会保障和就业支出</t>
  </si>
  <si>
    <t xml:space="preserve">  大中型水库移民后期扶持基金支出</t>
  </si>
  <si>
    <t xml:space="preserve">    移民补助</t>
  </si>
  <si>
    <t xml:space="preserve">  小型水库移民扶助基金安排的支出</t>
  </si>
  <si>
    <t xml:space="preserve">  小型水库移民扶助基金对应专项债务收入安排的支出</t>
  </si>
  <si>
    <t>四、节能环保支出</t>
  </si>
  <si>
    <t xml:space="preserve">  可再生能源电价附加收入安排的支出</t>
  </si>
  <si>
    <t xml:space="preserve">  废弃电器电子产品处理基金支出</t>
  </si>
  <si>
    <t>五、城乡社区支出</t>
  </si>
  <si>
    <t xml:space="preserve">  国有土地使用权出让收入安排的支出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</si>
  <si>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</si>
  <si>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</si>
  <si>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</si>
  <si>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</si>
  <si>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</si>
  <si>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</si>
  <si>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</si>
  <si>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</si>
  <si>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</si>
  <si>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</si>
  <si>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农业生产发展支出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</si>
  <si>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</si>
  <si>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</si>
  <si>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</si>
  <si>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国有土地收益基金安排的支出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</si>
  <si>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</si>
  <si>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</si>
  <si>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</si>
  <si>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</si>
  <si>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</si>
  <si>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</si>
  <si>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</si>
  <si>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 xml:space="preserve">  国有土地使用权出让收入对应专项债务收入安排的支出  </t>
  </si>
  <si>
    <t>六、农林水支出</t>
  </si>
  <si>
    <t xml:space="preserve">  大中型水库库区基金安排的支出</t>
  </si>
  <si>
    <t xml:space="preserve">  三峡水库库区基金支出</t>
  </si>
  <si>
    <t xml:space="preserve">  国家重大水利工程建设基金安排的支出</t>
  </si>
  <si>
    <t xml:space="preserve">  大中型水库库区基金对应专项债务收入安排的支出  </t>
  </si>
  <si>
    <t xml:space="preserve">  国家重大水利工程建设基金对应专项债务收入安排的支出  </t>
  </si>
  <si>
    <t>七、交通运输支出</t>
  </si>
  <si>
    <t xml:space="preserve">  海南省高等级公路车辆通行附加费安排的支出</t>
  </si>
  <si>
    <t xml:space="preserve">  车辆通行费安排的支出</t>
  </si>
  <si>
    <t xml:space="preserve">  铁路建设基金支出</t>
  </si>
  <si>
    <t xml:space="preserve">  船舶油污损害赔偿基金支出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</si>
  <si>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</si>
  <si>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</si>
  <si>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</si>
  <si>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</si>
  <si>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>八、资源勘探工业信息等支出</t>
  </si>
  <si>
    <t xml:space="preserve">  农网还贷资金支出</t>
  </si>
  <si>
    <t>九、金融支出</t>
  </si>
  <si>
    <t xml:space="preserve">    中央特别国债经营基金支出</t>
  </si>
  <si>
    <t xml:space="preserve">    中央特别国债经营基金财务支出</t>
  </si>
  <si>
    <t>十、其他支出</t>
  </si>
  <si>
    <t xml:space="preserve">  其他政府性基金及对应专项债务收入安排的支出</t>
  </si>
  <si>
    <t xml:space="preserve">  彩票发行销售机构业务费安排的支出</t>
  </si>
  <si>
    <t xml:space="preserve">  抗疫特别国债财务基金支出</t>
  </si>
  <si>
    <t xml:space="preserve">  彩票公益金安排的支出</t>
  </si>
  <si>
    <t>十一、债务付息支出</t>
  </si>
  <si>
    <t>十二、债务发行费用支出</t>
  </si>
  <si>
    <t>十三、抗疫特别国债安排的支出</t>
  </si>
  <si>
    <t xml:space="preserve">  基础设施建设</t>
  </si>
  <si>
    <t xml:space="preserve">  抗疫相关支出</t>
  </si>
  <si>
    <t>政府性基金预算支出合计</t>
  </si>
  <si>
    <t>附件14</t>
  </si>
  <si>
    <t>2023年通江县政府性基金预算收支决算平衡表</t>
  </si>
  <si>
    <t>收   入</t>
  </si>
  <si>
    <t>支   出</t>
  </si>
  <si>
    <t>政府性基金预算收入</t>
  </si>
  <si>
    <t>政府性基金预算支出</t>
  </si>
  <si>
    <t>转移性收入</t>
  </si>
  <si>
    <t>转移性支出</t>
  </si>
  <si>
    <t>上解支出</t>
  </si>
  <si>
    <t>调入资金</t>
  </si>
  <si>
    <t>地方政府专项债务转贷收入</t>
  </si>
  <si>
    <t>地方政府专项债务还本支出</t>
  </si>
  <si>
    <t>附件15</t>
  </si>
  <si>
    <t>2023年通江县本级政府性基金预算收入决算表</t>
  </si>
  <si>
    <t>附件16</t>
  </si>
  <si>
    <t>2023年通江县本级政府性基金预算支出决算表</t>
  </si>
  <si>
    <t>附件17</t>
  </si>
  <si>
    <t>2023年通江县本级政府性基金预算收支决算平衡表</t>
  </si>
  <si>
    <t>附件18</t>
  </si>
  <si>
    <t>2023年省对通江县政府性基金预算转移支付决算表</t>
  </si>
  <si>
    <t>预  算  科  目</t>
  </si>
  <si>
    <t>附件19</t>
  </si>
  <si>
    <t>2023年通江县国有资本经营预算收入决算表</t>
  </si>
  <si>
    <t>一、利润收入</t>
  </si>
  <si>
    <t xml:space="preserve">    烟草企业利润收入</t>
  </si>
  <si>
    <t xml:space="preserve">    石油石化企业利润收入</t>
  </si>
  <si>
    <t xml:space="preserve">    电力企业利润收入</t>
  </si>
  <si>
    <t xml:space="preserve">    运输企业利润收入</t>
  </si>
  <si>
    <t xml:space="preserve">    电子企业利润收入</t>
  </si>
  <si>
    <t xml:space="preserve">    机械企业利润收入</t>
  </si>
  <si>
    <t xml:space="preserve">    投资服务企业利润收入</t>
  </si>
  <si>
    <t xml:space="preserve">    贸易企业利润收入</t>
  </si>
  <si>
    <t xml:space="preserve">    建筑施工企业利润收入</t>
  </si>
  <si>
    <t xml:space="preserve">    房地产企业利润收入</t>
  </si>
  <si>
    <t xml:space="preserve">    建材企业利润收入</t>
  </si>
  <si>
    <t xml:space="preserve">    农林牧渔企业利润收入</t>
  </si>
  <si>
    <t xml:space="preserve">    转制科研院所利润收入</t>
  </si>
  <si>
    <t xml:space="preserve">    地质勘查企业利润收入</t>
  </si>
  <si>
    <t xml:space="preserve">    教育文化广播企业利润收入</t>
  </si>
  <si>
    <t xml:space="preserve">    机关社团所属企业利润收入</t>
  </si>
  <si>
    <r>
      <rPr>
        <sz val="12"/>
        <rFont val="方正仿宋_GBK"/>
        <charset val="134"/>
      </rPr>
      <t xml:space="preserve"> </t>
    </r>
    <r>
      <rPr>
        <sz val="11"/>
        <color indexed="8"/>
        <rFont val="方正仿宋_GBK"/>
        <charset val="134"/>
      </rPr>
      <t xml:space="preserve">   </t>
    </r>
    <r>
      <rPr>
        <sz val="12"/>
        <rFont val="方正仿宋_GBK"/>
        <charset val="134"/>
      </rPr>
      <t>金融企业利润收入（国资预算）</t>
    </r>
  </si>
  <si>
    <t xml:space="preserve">    其他国有资本经营预算企业利润收入</t>
  </si>
  <si>
    <t>二、股利、股息收入</t>
  </si>
  <si>
    <t xml:space="preserve">    国有控股公司股利、股息收入</t>
  </si>
  <si>
    <t xml:space="preserve">    国有参股公司股利、股息收入</t>
  </si>
  <si>
    <t xml:space="preserve">    金融企业股利、股息收入（国资预算）</t>
  </si>
  <si>
    <t xml:space="preserve">    其他国有资本经营预算企业股利、股息收入</t>
  </si>
  <si>
    <t>三、产权转让收入</t>
  </si>
  <si>
    <t xml:space="preserve">    国有股减持收入</t>
  </si>
  <si>
    <t xml:space="preserve">    国有股权、股份转让收入</t>
  </si>
  <si>
    <t xml:space="preserve">    国有独资企业产权转让收入</t>
  </si>
  <si>
    <t xml:space="preserve">    其他国有资本经营预算企业产权转让收入</t>
  </si>
  <si>
    <t>四、清算收入</t>
  </si>
  <si>
    <t xml:space="preserve">    国有股权、股份清算收入</t>
  </si>
  <si>
    <t xml:space="preserve">    国有独资企业清算收入</t>
  </si>
  <si>
    <t xml:space="preserve">    其他国有资本经营预算企业清算收入</t>
  </si>
  <si>
    <t>五、其他收入</t>
  </si>
  <si>
    <t xml:space="preserve">    其他国有资本经营预算收入</t>
  </si>
  <si>
    <t>国有资本经营预算收入</t>
  </si>
  <si>
    <t>附件20</t>
  </si>
  <si>
    <t>2023年通江县国有资本经营预算支出决算表</t>
  </si>
  <si>
    <t>一、解决历史遗留问题及改革成本支出</t>
  </si>
  <si>
    <t xml:space="preserve">   厂办大集体改革支出</t>
  </si>
  <si>
    <t xml:space="preserve">   “三供一业”移交补助支出</t>
  </si>
  <si>
    <t xml:space="preserve">   国有企业办职教幼教补助支出</t>
  </si>
  <si>
    <t xml:space="preserve">   国有企业办公共服务机构移交补助支出</t>
  </si>
  <si>
    <t xml:space="preserve">   国有企业退休人员社会化管理补助支出</t>
  </si>
  <si>
    <t xml:space="preserve">   国有企业棚户区改造支出</t>
  </si>
  <si>
    <t xml:space="preserve">   国有企业改革成本支出</t>
  </si>
  <si>
    <t xml:space="preserve">   离休干部医药费补助支出</t>
  </si>
  <si>
    <t xml:space="preserve">   金融企业改革性支出</t>
  </si>
  <si>
    <t xml:space="preserve">   其他解决历史遗留问题及改革成本支出</t>
  </si>
  <si>
    <t>二、国有企业资本金注入</t>
  </si>
  <si>
    <t xml:space="preserve">   国有经济结构调整支出</t>
  </si>
  <si>
    <t xml:space="preserve">   公益性设施投资支出</t>
  </si>
  <si>
    <t xml:space="preserve">   前瞻性战略性产业发展支出</t>
  </si>
  <si>
    <t xml:space="preserve">   生态环境保护支出</t>
  </si>
  <si>
    <t xml:space="preserve">   支持科技进步支出</t>
  </si>
  <si>
    <t xml:space="preserve">   保障国家经济安全支出</t>
  </si>
  <si>
    <t xml:space="preserve">   对外投资合作支出</t>
  </si>
  <si>
    <t xml:space="preserve">   金融企业资本性支出</t>
  </si>
  <si>
    <t xml:space="preserve">   其他国有企业资本金注入</t>
  </si>
  <si>
    <t>三、国有企业政策性补贴</t>
  </si>
  <si>
    <t xml:space="preserve">   国有企业政策性补贴</t>
  </si>
  <si>
    <t>四、其他国有资本经营预算支出</t>
  </si>
  <si>
    <t xml:space="preserve">   其他国有资本经营预算支出</t>
  </si>
  <si>
    <t>国有资本经营预算支出</t>
  </si>
  <si>
    <t>附件21</t>
  </si>
  <si>
    <t>2023年通江县国有资本经营预算收支决算平衡表</t>
  </si>
  <si>
    <t xml:space="preserve">  上级补助收入</t>
  </si>
  <si>
    <t xml:space="preserve">  调出资金</t>
  </si>
  <si>
    <t xml:space="preserve">  上年结余收入</t>
  </si>
  <si>
    <t xml:space="preserve">  结转下年</t>
  </si>
  <si>
    <t>附件22</t>
  </si>
  <si>
    <t>2023年通江县本级国有资本经营预算收入决算表</t>
  </si>
  <si>
    <t>国有资本经营预算收入合计</t>
  </si>
  <si>
    <t>附件23</t>
  </si>
  <si>
    <t>2023年通江县本级国有资本经营预算支出决算表</t>
  </si>
  <si>
    <t>变动预算数</t>
  </si>
  <si>
    <t>国有资本经营预算支出合计</t>
  </si>
  <si>
    <t>附件24</t>
  </si>
  <si>
    <t>2023年通江县本级国有资本经营预算收支决算平衡表</t>
  </si>
  <si>
    <t>附件25</t>
  </si>
  <si>
    <t>2023年省对通江县国有资本经营预算转移支付决算表</t>
  </si>
  <si>
    <t>国有资本经营预算转移支付收入</t>
  </si>
  <si>
    <t xml:space="preserve">      国企退休人员社会化管理补助资金</t>
  </si>
  <si>
    <t>附件26</t>
  </si>
  <si>
    <t>2023年通江县地方政府债务限额及余额决算情况表</t>
  </si>
  <si>
    <t>地   区</t>
  </si>
  <si>
    <t>2023年债务限额</t>
  </si>
  <si>
    <t>2023年债务余额决算数</t>
  </si>
  <si>
    <t>合计</t>
  </si>
  <si>
    <t>一般债务</t>
  </si>
  <si>
    <t>专项债务</t>
  </si>
  <si>
    <t>公  式</t>
  </si>
  <si>
    <t>A=B+C</t>
  </si>
  <si>
    <t>B</t>
  </si>
  <si>
    <t>C</t>
  </si>
  <si>
    <t>D=E+F</t>
  </si>
  <si>
    <t>E</t>
  </si>
  <si>
    <t>F</t>
  </si>
  <si>
    <t>通江县合计</t>
  </si>
  <si>
    <t xml:space="preserve">  一、通江县本级</t>
  </si>
  <si>
    <t xml:space="preserve">  二、通江县下级合计</t>
  </si>
  <si>
    <t xml:space="preserve">    （一）下级地区1</t>
  </si>
  <si>
    <t xml:space="preserve">    （二）下级地区2</t>
  </si>
  <si>
    <t>附件27</t>
  </si>
  <si>
    <t>2023年通江县地方政府债务相关情况表</t>
  </si>
  <si>
    <t>项    目</t>
  </si>
  <si>
    <t>金 额</t>
  </si>
  <si>
    <t>一、2022年末地方政府债务余额</t>
  </si>
  <si>
    <t xml:space="preserve">    其中： 一般债务</t>
  </si>
  <si>
    <t xml:space="preserve">           专项债务</t>
  </si>
  <si>
    <t>二、2022年地方政府债务限额</t>
  </si>
  <si>
    <t>三、2023年地方政府债券发行决算数</t>
  </si>
  <si>
    <t xml:space="preserve">     新增一般债券发行额</t>
  </si>
  <si>
    <t xml:space="preserve">     再融资一般债券发行额</t>
  </si>
  <si>
    <t xml:space="preserve">     新增专项债券发行额</t>
  </si>
  <si>
    <t xml:space="preserve">     再融资专项债券发行额</t>
  </si>
  <si>
    <t>四、2023年地方政府债务还本支出决算数</t>
  </si>
  <si>
    <t xml:space="preserve">    其中： 一般债务还本支出</t>
  </si>
  <si>
    <t xml:space="preserve">           专项债务还本支出</t>
  </si>
  <si>
    <t>五、2023年地方政府债务付息支出决算数</t>
  </si>
  <si>
    <t xml:space="preserve">    其中： 一般债务付息支出</t>
  </si>
  <si>
    <t xml:space="preserve">           专项债务付息支出</t>
  </si>
  <si>
    <t>六、2023年末地方政府债务余额决算数</t>
  </si>
  <si>
    <t>七、2023年地方政府债务限额</t>
  </si>
  <si>
    <t>八、2023年地方政府债务年限（年）</t>
  </si>
  <si>
    <t xml:space="preserve">    其中： 一般债务年限（年）</t>
  </si>
  <si>
    <t xml:space="preserve">           专项债务年限（年）</t>
  </si>
  <si>
    <t>附件28</t>
  </si>
  <si>
    <t>2023年通江县地方政府专项债务表</t>
  </si>
  <si>
    <t>项 目</t>
  </si>
  <si>
    <t>一、专项债券收入</t>
  </si>
  <si>
    <t>二、专项债券支出</t>
  </si>
  <si>
    <t>三、还本付息</t>
  </si>
  <si>
    <t xml:space="preserve">    其中：还本决算数</t>
  </si>
  <si>
    <t xml:space="preserve">          付息决算数</t>
  </si>
  <si>
    <t>四、项目负债规模</t>
  </si>
  <si>
    <t>五、已发行专项债券期限（年）</t>
  </si>
  <si>
    <t>六、已发行专项债券利率（%）</t>
  </si>
  <si>
    <t>附件29</t>
  </si>
  <si>
    <t>2023年通江县地方政府债券使用情况表</t>
  </si>
  <si>
    <t>序号</t>
  </si>
  <si>
    <t>项目名称</t>
  </si>
  <si>
    <t>项目领域</t>
  </si>
  <si>
    <t>项目主管部门</t>
  </si>
  <si>
    <t>项目实施单位</t>
  </si>
  <si>
    <t>债券性质</t>
  </si>
  <si>
    <t>发行金额</t>
  </si>
  <si>
    <t>发行时间
（年/月）</t>
  </si>
  <si>
    <t>通江县高明核心区市政道路建设项目</t>
  </si>
  <si>
    <t>综合交通枢纽</t>
  </si>
  <si>
    <t>通江县交通运输局</t>
  </si>
  <si>
    <t>通江县高明新区管委会</t>
  </si>
  <si>
    <t>一般债券</t>
  </si>
  <si>
    <t>通江县小型水库雨水情测报及安全监测设施建设项目</t>
  </si>
  <si>
    <t>水利</t>
  </si>
  <si>
    <t>通江县水利局</t>
  </si>
  <si>
    <t>四川省通江中学高明校区建设项目</t>
  </si>
  <si>
    <t>职业教育</t>
  </si>
  <si>
    <t>通江县教育科技和体育局</t>
  </si>
  <si>
    <t>四川省通江中学</t>
  </si>
  <si>
    <t>省道S204线诺（水河）华（蓥）公路通江县城至诺水河段新建工程</t>
  </si>
  <si>
    <t>收费公路</t>
  </si>
  <si>
    <t>通江县文旅康养投资有限公司</t>
  </si>
  <si>
    <t>专项债券</t>
  </si>
  <si>
    <t>通江县工业园金堂新能源、新材料产业园基础设施配套建设项目</t>
  </si>
  <si>
    <t>产业园区基础设施</t>
  </si>
  <si>
    <t>通江县经济和信息化局</t>
  </si>
  <si>
    <t>通江县瑞元工业发展投资有限公司</t>
  </si>
  <si>
    <t>通江县城市综合停车场项目</t>
  </si>
  <si>
    <t>城市停车场</t>
  </si>
  <si>
    <t>通江县住房和城乡建设局</t>
  </si>
  <si>
    <t>通江县红峰国有资本投资运营集团有限公司</t>
  </si>
  <si>
    <t>通江县空山养老服务中心建设项目</t>
  </si>
  <si>
    <t>养老托育</t>
  </si>
  <si>
    <t>通江县民政局</t>
  </si>
  <si>
    <t>通江县力迅城乡发展投资集团有限公司</t>
  </si>
  <si>
    <t>通江县十个片区老旧小区改造项目</t>
  </si>
  <si>
    <t>城镇老旧小区改造</t>
  </si>
  <si>
    <t>石牛嘴新区邹家坝大桥建设项目等存量隐性债务项目</t>
  </si>
  <si>
    <t>其他</t>
  </si>
  <si>
    <t>通江县高明新区管委会
通江县发展和改革局</t>
  </si>
  <si>
    <t>通江县高明新区管委会
通江县力迅城乡发展投资集团有限公司</t>
  </si>
  <si>
    <t>通江县妇幼保健院（妇女儿童医院）建设项目</t>
  </si>
  <si>
    <t>卫生健康</t>
  </si>
  <si>
    <t>通江县卫生健康局</t>
  </si>
  <si>
    <t>通江县妇幼保健院</t>
  </si>
  <si>
    <t>通江县2022年城市燃气管道等老化更新改造建设项目</t>
  </si>
  <si>
    <t>市政</t>
  </si>
</sst>
</file>

<file path=xl/styles.xml><?xml version="1.0" encoding="utf-8"?>
<styleSheet xmlns="http://schemas.openxmlformats.org/spreadsheetml/2006/main">
  <numFmts count="1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_ * #,##0.0_ ;_ * \-#,##0.0_ ;_ * &quot;-&quot;??_ ;_ @_ "/>
    <numFmt numFmtId="177" formatCode="_-* #,##0.00_-;\-* #,##0.00_-;_-* &quot;-&quot;??_-;_-@_-"/>
    <numFmt numFmtId="178" formatCode="0_);[Red]\(0\)"/>
    <numFmt numFmtId="179" formatCode="_-* #,##0_-;\-* #,##0_-;_-* &quot;-&quot;_-;_-@_-"/>
    <numFmt numFmtId="180" formatCode="0.00_ "/>
    <numFmt numFmtId="181" formatCode="_(* #,##0_);_(* \(#,##0\);_(* &quot;-&quot;_);_(@_)"/>
    <numFmt numFmtId="182" formatCode="#,##0.00_ "/>
    <numFmt numFmtId="183" formatCode="yyyy&quot;年&quot;m&quot;月&quot;;@"/>
    <numFmt numFmtId="184" formatCode="0.0"/>
    <numFmt numFmtId="185" formatCode="0.0_ "/>
    <numFmt numFmtId="186" formatCode="#,##0_ "/>
    <numFmt numFmtId="187" formatCode="0_ "/>
    <numFmt numFmtId="188" formatCode="____@"/>
    <numFmt numFmtId="189" formatCode="0.0_);[Red]\(0.0\)"/>
  </numFmts>
  <fonts count="83">
    <font>
      <sz val="11"/>
      <color indexed="8"/>
      <name val="宋体"/>
      <charset val="134"/>
    </font>
    <font>
      <sz val="12"/>
      <name val="方正黑体简体"/>
      <charset val="134"/>
    </font>
    <font>
      <b/>
      <sz val="20"/>
      <name val="方正小标宋简体"/>
      <charset val="1"/>
    </font>
    <font>
      <sz val="12"/>
      <name val="宋体"/>
      <charset val="1"/>
      <scheme val="minor"/>
    </font>
    <font>
      <b/>
      <sz val="11"/>
      <name val="宋体"/>
      <charset val="1"/>
      <scheme val="minor"/>
    </font>
    <font>
      <sz val="11"/>
      <name val="宋体"/>
      <charset val="1"/>
      <scheme val="minor"/>
    </font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name val="方正黑体简体"/>
      <charset val="134"/>
    </font>
    <font>
      <b/>
      <sz val="20"/>
      <name val="方正小标宋简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1"/>
      <name val="宋体"/>
      <charset val="1"/>
    </font>
    <font>
      <b/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indexed="8"/>
      <name val="方正小标宋简体"/>
      <charset val="1"/>
    </font>
    <font>
      <sz val="12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name val="方正黑体简体"/>
      <charset val="134"/>
    </font>
    <font>
      <b/>
      <sz val="11"/>
      <color indexed="0"/>
      <name val="宋体"/>
      <charset val="134"/>
      <scheme val="minor"/>
    </font>
    <font>
      <b/>
      <sz val="11"/>
      <color indexed="8"/>
      <name val="Times New Roman"/>
      <charset val="0"/>
    </font>
    <font>
      <sz val="12"/>
      <name val="宋体"/>
      <charset val="134"/>
    </font>
    <font>
      <sz val="11"/>
      <color indexed="10"/>
      <name val="宋体"/>
      <charset val="134"/>
      <scheme val="minor"/>
    </font>
    <font>
      <b/>
      <sz val="11"/>
      <color indexed="10"/>
      <name val="宋体"/>
      <charset val="134"/>
      <scheme val="minor"/>
    </font>
    <font>
      <sz val="11"/>
      <name val="宋体"/>
      <charset val="0"/>
      <scheme val="minor"/>
    </font>
    <font>
      <b/>
      <sz val="18"/>
      <name val="方正小标宋简体"/>
      <charset val="134"/>
    </font>
    <font>
      <b/>
      <sz val="11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color theme="1"/>
      <name val="方正黑体简体"/>
      <charset val="134"/>
    </font>
    <font>
      <b/>
      <sz val="18"/>
      <color indexed="8"/>
      <name val="方正小标宋简体"/>
      <charset val="134"/>
    </font>
    <font>
      <sz val="12"/>
      <color indexed="8"/>
      <name val="宋体"/>
      <charset val="134"/>
      <scheme val="minor"/>
    </font>
    <font>
      <sz val="10"/>
      <name val="宋体"/>
      <charset val="134"/>
    </font>
    <font>
      <b/>
      <sz val="11"/>
      <name val="Times New Roman"/>
      <charset val="134"/>
    </font>
    <font>
      <sz val="14"/>
      <name val="方正黑体简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name val="Helv"/>
      <charset val="0"/>
    </font>
    <font>
      <sz val="9"/>
      <name val="宋体"/>
      <charset val="134"/>
    </font>
    <font>
      <i/>
      <sz val="11"/>
      <color indexed="23"/>
      <name val="宋体"/>
      <charset val="134"/>
    </font>
    <font>
      <sz val="11"/>
      <color indexed="14"/>
      <name val="宋体"/>
      <charset val="134"/>
    </font>
    <font>
      <b/>
      <sz val="11"/>
      <color indexed="63"/>
      <name val="宋体"/>
      <charset val="134"/>
    </font>
    <font>
      <u/>
      <sz val="12.65"/>
      <color indexed="12"/>
      <name val="宋体"/>
      <charset val="134"/>
    </font>
    <font>
      <u/>
      <sz val="12.65"/>
      <color indexed="20"/>
      <name val="宋体"/>
      <charset val="134"/>
    </font>
    <font>
      <sz val="10"/>
      <color indexed="17"/>
      <name val="Calibri"/>
      <charset val="0"/>
    </font>
    <font>
      <b/>
      <sz val="18"/>
      <color indexed="56"/>
      <name val="宋体"/>
      <charset val="134"/>
    </font>
    <font>
      <sz val="9"/>
      <color indexed="8"/>
      <name val="宋体"/>
      <charset val="134"/>
    </font>
    <font>
      <sz val="10"/>
      <color indexed="20"/>
      <name val="Calibri"/>
      <charset val="0"/>
    </font>
    <font>
      <sz val="10"/>
      <name val="Arial"/>
      <charset val="0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sz val="12"/>
      <name val="Courier"/>
      <charset val="0"/>
    </font>
    <font>
      <sz val="12"/>
      <color indexed="20"/>
      <name val="宋体"/>
      <charset val="134"/>
    </font>
    <font>
      <sz val="10"/>
      <name val="MS Sans Serif"/>
      <charset val="0"/>
    </font>
    <font>
      <sz val="12"/>
      <color indexed="17"/>
      <name val="宋体"/>
      <charset val="134"/>
    </font>
    <font>
      <sz val="10"/>
      <color indexed="8"/>
      <name val="Calibri"/>
      <charset val="0"/>
    </font>
    <font>
      <sz val="7"/>
      <name val="Small Fonts"/>
      <charset val="0"/>
    </font>
    <font>
      <sz val="12"/>
      <name val="仿宋_GB2312"/>
      <charset val="134"/>
    </font>
    <font>
      <sz val="10"/>
      <color indexed="8"/>
      <name val="Arial"/>
      <charset val="0"/>
    </font>
    <font>
      <sz val="12"/>
      <name val="Times New Roman"/>
      <charset val="134"/>
    </font>
    <font>
      <sz val="11"/>
      <name val="Calibri"/>
      <charset val="0"/>
    </font>
    <font>
      <sz val="12"/>
      <name val="Times New Roman"/>
      <charset val="0"/>
    </font>
    <font>
      <sz val="12"/>
      <name val="方正仿宋_GBK"/>
      <charset val="134"/>
    </font>
    <font>
      <sz val="11"/>
      <color indexed="8"/>
      <name val="方正仿宋_GBK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44" fontId="0" fillId="0" borderId="0" applyFont="0" applyFill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5" fillId="4" borderId="10" applyNumberFormat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2" fillId="0" borderId="0"/>
    <xf numFmtId="0" fontId="55" fillId="10" borderId="12" applyNumberFormat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50" fillId="8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49" fillId="6" borderId="0" applyNumberFormat="0" applyBorder="0" applyAlignment="0" applyProtection="0">
      <alignment vertical="center"/>
    </xf>
    <xf numFmtId="0" fontId="27" fillId="0" borderId="0"/>
    <xf numFmtId="9" fontId="0" fillId="0" borderId="0" applyFon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50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0" borderId="0"/>
    <xf numFmtId="0" fontId="27" fillId="0" borderId="0"/>
    <xf numFmtId="0" fontId="27" fillId="0" borderId="0"/>
    <xf numFmtId="0" fontId="49" fillId="6" borderId="0" applyNumberFormat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2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27" fillId="3" borderId="9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1" fontId="60" fillId="0" borderId="0"/>
    <xf numFmtId="0" fontId="49" fillId="6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63" fillId="0" borderId="13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10" borderId="12" applyNumberFormat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5" fillId="4" borderId="10" applyNumberFormat="0" applyAlignment="0" applyProtection="0">
      <alignment vertical="center"/>
    </xf>
    <xf numFmtId="0" fontId="62" fillId="0" borderId="0"/>
    <xf numFmtId="0" fontId="27" fillId="0" borderId="0"/>
    <xf numFmtId="0" fontId="27" fillId="0" borderId="0"/>
    <xf numFmtId="0" fontId="49" fillId="6" borderId="0" applyNumberFormat="0" applyBorder="0" applyAlignment="0" applyProtection="0">
      <alignment vertical="center"/>
    </xf>
    <xf numFmtId="0" fontId="64" fillId="10" borderId="10" applyNumberFormat="0" applyAlignment="0" applyProtection="0">
      <alignment vertical="center"/>
    </xf>
    <xf numFmtId="0" fontId="27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5" fillId="19" borderId="15" applyNumberFormat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7" fillId="0" borderId="0"/>
    <xf numFmtId="0" fontId="48" fillId="20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6" fillId="0" borderId="16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7" fillId="0" borderId="0"/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48" fillId="18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49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54" fillId="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64" fillId="10" borderId="10" applyNumberFormat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0" fontId="52" fillId="0" borderId="0"/>
    <xf numFmtId="0" fontId="49" fillId="6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49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179" fontId="27" fillId="0" borderId="0" applyFont="0" applyFill="0" applyBorder="0" applyAlignment="0" applyProtection="0"/>
    <xf numFmtId="0" fontId="5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/>
    <xf numFmtId="0" fontId="48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3" borderId="9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5" fillId="4" borderId="10" applyNumberFormat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67" fillId="0" borderId="17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48" fillId="9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182" fontId="27" fillId="0" borderId="0" applyFont="0" applyFill="0" applyBorder="0" applyAlignment="0" applyProtection="0"/>
    <xf numFmtId="0" fontId="49" fillId="6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7" fillId="0" borderId="0"/>
    <xf numFmtId="0" fontId="0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7" fillId="0" borderId="0">
      <alignment vertical="center"/>
    </xf>
    <xf numFmtId="0" fontId="48" fillId="9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65" fillId="19" borderId="15" applyNumberFormat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66" fillId="0" borderId="16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0" fillId="0" borderId="0"/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4" fillId="10" borderId="10" applyNumberFormat="0" applyAlignment="0" applyProtection="0">
      <alignment vertical="center"/>
    </xf>
    <xf numFmtId="0" fontId="27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41" fillId="0" borderId="0"/>
    <xf numFmtId="0" fontId="52" fillId="0" borderId="0"/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65" fillId="19" borderId="15" applyNumberFormat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6" fillId="0" borderId="16" applyNumberFormat="0" applyFill="0" applyAlignment="0" applyProtection="0">
      <alignment vertical="center"/>
    </xf>
    <xf numFmtId="0" fontId="65" fillId="19" borderId="15" applyNumberFormat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27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44" fillId="0" borderId="14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5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9" fontId="27" fillId="0" borderId="0" applyFont="0" applyFill="0" applyBorder="0" applyAlignment="0" applyProtection="0"/>
    <xf numFmtId="0" fontId="49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0" fillId="1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27" fillId="3" borderId="9" applyNumberFormat="0" applyFont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0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1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10" borderId="12" applyNumberFormat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48" fillId="1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50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0" fillId="12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54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66" fillId="0" borderId="16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62" fillId="0" borderId="0"/>
    <xf numFmtId="0" fontId="48" fillId="1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0" borderId="0"/>
    <xf numFmtId="0" fontId="50" fillId="8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23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46" fillId="0" borderId="11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6" fillId="0" borderId="16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54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2" fillId="0" borderId="0"/>
    <xf numFmtId="0" fontId="27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0" borderId="0" applyProtection="0"/>
    <xf numFmtId="0" fontId="5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27" fillId="0" borderId="0"/>
    <xf numFmtId="0" fontId="0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45" fillId="4" borderId="10" applyNumberFormat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43" fontId="27" fillId="0" borderId="0" applyFont="0" applyFill="0" applyBorder="0" applyAlignment="0" applyProtection="0"/>
    <xf numFmtId="0" fontId="50" fillId="8" borderId="0" applyNumberFormat="0" applyBorder="0" applyAlignment="0" applyProtection="0">
      <alignment vertical="center"/>
    </xf>
    <xf numFmtId="0" fontId="0" fillId="0" borderId="0"/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1" fillId="0" borderId="0"/>
    <xf numFmtId="0" fontId="50" fillId="8" borderId="0" applyNumberFormat="0" applyBorder="0" applyAlignment="0" applyProtection="0">
      <alignment vertical="center"/>
    </xf>
    <xf numFmtId="0" fontId="0" fillId="0" borderId="0"/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65" fillId="19" borderId="15" applyNumberForma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65" fillId="19" borderId="15" applyNumberFormat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49" fillId="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" fontId="72" fillId="0" borderId="0" applyFont="0" applyFill="0" applyBorder="0" applyAlignment="0" applyProtection="0"/>
    <xf numFmtId="0" fontId="49" fillId="6" borderId="0" applyNumberFormat="0" applyBorder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65" fillId="19" borderId="15" applyNumberForma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5" fillId="4" borderId="10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67" fillId="0" borderId="17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48" fillId="5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5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19" borderId="15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71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2" fillId="0" borderId="0"/>
    <xf numFmtId="0" fontId="50" fillId="8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4" fillId="10" borderId="10" applyNumberForma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0" borderId="0"/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7" fillId="3" borderId="9" applyNumberFormat="0" applyFon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64" fillId="10" borderId="10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49" fillId="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10" borderId="12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52" fillId="0" borderId="0"/>
    <xf numFmtId="0" fontId="49" fillId="6" borderId="0" applyNumberFormat="0" applyBorder="0" applyAlignment="0" applyProtection="0">
      <alignment vertical="center"/>
    </xf>
    <xf numFmtId="0" fontId="72" fillId="0" borderId="0"/>
    <xf numFmtId="9" fontId="74" fillId="0" borderId="0" applyFont="0" applyFill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48" fillId="1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52" fillId="0" borderId="0"/>
    <xf numFmtId="0" fontId="49" fillId="6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0" fillId="0" borderId="0">
      <alignment vertical="center"/>
    </xf>
    <xf numFmtId="37" fontId="75" fillId="0" borderId="0"/>
    <xf numFmtId="0" fontId="49" fillId="6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5" fillId="4" borderId="10" applyNumberForma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0" fillId="6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27" fillId="0" borderId="0">
      <alignment vertical="center"/>
    </xf>
    <xf numFmtId="0" fontId="48" fillId="12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2" fillId="0" borderId="0"/>
    <xf numFmtId="0" fontId="44" fillId="0" borderId="0" applyNumberFormat="0" applyFill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76" fillId="0" borderId="0"/>
    <xf numFmtId="0" fontId="0" fillId="7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177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49" fillId="6" borderId="0" applyNumberFormat="0" applyBorder="0" applyAlignment="0" applyProtection="0">
      <alignment vertical="center"/>
    </xf>
    <xf numFmtId="0" fontId="65" fillId="19" borderId="15" applyNumberFormat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50" fillId="8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49" fillId="6" borderId="0" applyNumberFormat="0" applyBorder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27" fillId="0" borderId="0"/>
    <xf numFmtId="0" fontId="69" fillId="8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0" fillId="5" borderId="0" applyNumberFormat="0" applyBorder="0" applyAlignment="0" applyProtection="0">
      <alignment vertical="center"/>
    </xf>
    <xf numFmtId="0" fontId="27" fillId="0" borderId="0"/>
    <xf numFmtId="0" fontId="0" fillId="22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1" fontId="60" fillId="0" borderId="0"/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0" borderId="0"/>
    <xf numFmtId="0" fontId="27" fillId="0" borderId="0"/>
    <xf numFmtId="0" fontId="50" fillId="8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49" fillId="6" borderId="0" applyNumberFormat="0" applyBorder="0" applyAlignment="0" applyProtection="0">
      <alignment vertical="center"/>
    </xf>
    <xf numFmtId="0" fontId="27" fillId="0" borderId="0"/>
    <xf numFmtId="0" fontId="52" fillId="0" borderId="0"/>
    <xf numFmtId="0" fontId="49" fillId="6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4" fillId="10" borderId="10" applyNumberFormat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2" fillId="0" borderId="0"/>
    <xf numFmtId="0" fontId="0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27" fillId="0" borderId="0"/>
    <xf numFmtId="0" fontId="66" fillId="0" borderId="16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52" fillId="0" borderId="0"/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58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5" fillId="19" borderId="15" applyNumberFormat="0" applyAlignment="0" applyProtection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55" fillId="10" borderId="12" applyNumberForma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7" fillId="0" borderId="0"/>
    <xf numFmtId="0" fontId="0" fillId="12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52" fillId="0" borderId="0"/>
    <xf numFmtId="0" fontId="55" fillId="10" borderId="12" applyNumberFormat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4" fillId="10" borderId="10" applyNumberFormat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52" fillId="0" borderId="0"/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66" fillId="0" borderId="16" applyNumberFormat="0" applyFill="0" applyAlignment="0" applyProtection="0">
      <alignment vertical="center"/>
    </xf>
    <xf numFmtId="0" fontId="65" fillId="19" borderId="15" applyNumberFormat="0" applyAlignment="0" applyProtection="0">
      <alignment vertical="center"/>
    </xf>
    <xf numFmtId="0" fontId="27" fillId="0" borderId="0">
      <alignment vertical="center"/>
    </xf>
    <xf numFmtId="0" fontId="67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0" fillId="5" borderId="0" applyNumberFormat="0" applyBorder="0" applyAlignment="0" applyProtection="0">
      <alignment vertical="center"/>
    </xf>
    <xf numFmtId="0" fontId="27" fillId="0" borderId="0"/>
    <xf numFmtId="0" fontId="59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27" fillId="0" borderId="0"/>
    <xf numFmtId="9" fontId="0" fillId="0" borderId="0" applyFon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66" fillId="0" borderId="16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0" borderId="0"/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6" fillId="0" borderId="16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77" fillId="0" borderId="0">
      <alignment vertical="top"/>
    </xf>
    <xf numFmtId="0" fontId="55" fillId="10" borderId="12" applyNumberFormat="0" applyAlignment="0" applyProtection="0">
      <alignment vertical="center"/>
    </xf>
    <xf numFmtId="0" fontId="27" fillId="0" borderId="0"/>
    <xf numFmtId="0" fontId="27" fillId="0" borderId="0"/>
    <xf numFmtId="0" fontId="4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3" borderId="9" applyNumberFormat="0" applyFont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7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48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5" fillId="4" borderId="10" applyNumberFormat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177" fontId="27" fillId="0" borderId="0" applyFont="0" applyFill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48" fillId="1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0" fillId="0" borderId="0"/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0" borderId="0"/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54" fillId="8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50" fillId="8" borderId="0" applyNumberFormat="0" applyBorder="0" applyAlignment="0" applyProtection="0">
      <alignment vertical="center"/>
    </xf>
    <xf numFmtId="0" fontId="52" fillId="0" borderId="0"/>
    <xf numFmtId="0" fontId="64" fillId="10" borderId="10" applyNumberFormat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27" fillId="0" borderId="0">
      <alignment vertical="center"/>
    </xf>
    <xf numFmtId="0" fontId="52" fillId="0" borderId="0"/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68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6" fillId="0" borderId="16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5" fillId="4" borderId="10" applyNumberForma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27" fillId="0" borderId="0"/>
    <xf numFmtId="0" fontId="68" fillId="2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27" fillId="0" borderId="0"/>
    <xf numFmtId="0" fontId="48" fillId="1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4" fillId="10" borderId="10" applyNumberFormat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52" fillId="0" borderId="0"/>
    <xf numFmtId="0" fontId="27" fillId="0" borderId="0"/>
    <xf numFmtId="0" fontId="50" fillId="8" borderId="0" applyNumberFormat="0" applyBorder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27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64" fillId="10" borderId="10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0" borderId="0"/>
    <xf numFmtId="0" fontId="0" fillId="2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/>
    <xf numFmtId="9" fontId="0" fillId="0" borderId="0" applyFon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63" fillId="0" borderId="13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0" fillId="13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77" fillId="0" borderId="0"/>
    <xf numFmtId="0" fontId="27" fillId="0" borderId="0"/>
    <xf numFmtId="0" fontId="27" fillId="0" borderId="0"/>
    <xf numFmtId="0" fontId="27" fillId="0" borderId="0"/>
    <xf numFmtId="0" fontId="67" fillId="0" borderId="17" applyNumberFormat="0" applyFill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65" fillId="19" borderId="15" applyNumberFormat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45" fillId="4" borderId="10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2" fillId="0" borderId="0"/>
    <xf numFmtId="0" fontId="27" fillId="0" borderId="0"/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2" fillId="0" borderId="0"/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63" fillId="0" borderId="13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27" fillId="0" borderId="0"/>
    <xf numFmtId="0" fontId="0" fillId="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52" fillId="0" borderId="0"/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0" fillId="12" borderId="0" applyNumberFormat="0" applyBorder="0" applyAlignment="0" applyProtection="0">
      <alignment vertical="center"/>
    </xf>
    <xf numFmtId="0" fontId="27" fillId="0" borderId="0"/>
    <xf numFmtId="0" fontId="48" fillId="14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70" fillId="0" borderId="0"/>
    <xf numFmtId="0" fontId="5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/>
    <xf numFmtId="0" fontId="27" fillId="0" borderId="0"/>
    <xf numFmtId="177" fontId="27" fillId="0" borderId="0" applyFont="0" applyFill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0" fillId="22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4" fillId="10" borderId="10" applyNumberFormat="0" applyAlignment="0" applyProtection="0">
      <alignment vertical="center"/>
    </xf>
    <xf numFmtId="0" fontId="27" fillId="0" borderId="0"/>
    <xf numFmtId="0" fontId="45" fillId="4" borderId="10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73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6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69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0" fillId="0" borderId="0"/>
    <xf numFmtId="0" fontId="48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48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52" fillId="0" borderId="0"/>
    <xf numFmtId="0" fontId="27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27" fillId="0" borderId="0"/>
    <xf numFmtId="0" fontId="48" fillId="18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2" fillId="0" borderId="0"/>
    <xf numFmtId="0" fontId="50" fillId="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182" fontId="27" fillId="0" borderId="0" applyFont="0" applyFill="0" applyBorder="0" applyAlignment="0" applyProtection="0"/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48" fillId="5" borderId="0" applyNumberFormat="0" applyBorder="0" applyAlignment="0" applyProtection="0">
      <alignment vertical="center"/>
    </xf>
    <xf numFmtId="0" fontId="27" fillId="0" borderId="0"/>
    <xf numFmtId="0" fontId="54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50" fillId="8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78" fillId="0" borderId="0"/>
    <xf numFmtId="0" fontId="48" fillId="1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2" fillId="0" borderId="0"/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52" fillId="0" borderId="0"/>
    <xf numFmtId="0" fontId="27" fillId="0" borderId="0"/>
    <xf numFmtId="0" fontId="50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48" fillId="20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66" fillId="0" borderId="16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67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24" borderId="0" applyNumberFormat="0" applyBorder="0" applyAlignment="0" applyProtection="0">
      <alignment vertical="center"/>
    </xf>
    <xf numFmtId="0" fontId="72" fillId="0" borderId="0"/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5" fillId="4" borderId="10" applyNumberForma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7" fillId="0" borderId="0">
      <alignment vertical="center"/>
    </xf>
    <xf numFmtId="43" fontId="27" fillId="0" borderId="0" applyFont="0" applyFill="0" applyBorder="0" applyAlignment="0" applyProtection="0"/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/>
    <xf numFmtId="0" fontId="27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5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177" fontId="27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79" fillId="0" borderId="0"/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45" fillId="4" borderId="10" applyNumberFormat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27" fillId="0" borderId="0"/>
    <xf numFmtId="0" fontId="0" fillId="17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2" fillId="0" borderId="0"/>
    <xf numFmtId="0" fontId="0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24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54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0" borderId="0"/>
    <xf numFmtId="0" fontId="50" fillId="8" borderId="0" applyNumberFormat="0" applyBorder="0" applyAlignment="0" applyProtection="0">
      <alignment vertical="center"/>
    </xf>
    <xf numFmtId="0" fontId="64" fillId="10" borderId="10" applyNumberForma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50" fillId="8" borderId="0" applyNumberFormat="0" applyBorder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27" fillId="0" borderId="0"/>
    <xf numFmtId="0" fontId="0" fillId="2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49" fillId="6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49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50" fillId="8" borderId="0" applyNumberFormat="0" applyBorder="0" applyAlignment="0" applyProtection="0">
      <alignment vertical="center"/>
    </xf>
    <xf numFmtId="0" fontId="0" fillId="0" borderId="0"/>
    <xf numFmtId="0" fontId="46" fillId="0" borderId="11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0" borderId="0"/>
    <xf numFmtId="0" fontId="50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177" fontId="27" fillId="0" borderId="0" applyFon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177" fontId="27" fillId="0" borderId="0" applyFont="0" applyFill="0" applyBorder="0" applyAlignment="0" applyProtection="0"/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62" fillId="0" borderId="0"/>
    <xf numFmtId="0" fontId="48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0" borderId="0"/>
    <xf numFmtId="0" fontId="48" fillId="11" borderId="0" applyNumberFormat="0" applyBorder="0" applyAlignment="0" applyProtection="0">
      <alignment vertical="center"/>
    </xf>
    <xf numFmtId="0" fontId="27" fillId="0" borderId="0"/>
    <xf numFmtId="0" fontId="0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81" fontId="27" fillId="0" borderId="0" applyFont="0" applyFill="0" applyBorder="0" applyAlignment="0" applyProtection="0"/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80" fillId="0" borderId="0"/>
  </cellStyleXfs>
  <cellXfs count="400">
    <xf numFmtId="0" fontId="0" fillId="0" borderId="0" xfId="0">
      <alignment vertical="center"/>
    </xf>
    <xf numFmtId="0" fontId="1" fillId="0" borderId="0" xfId="179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vertical="center"/>
    </xf>
    <xf numFmtId="0" fontId="8" fillId="0" borderId="0" xfId="1790" applyFont="1" applyFill="1" applyAlignment="1">
      <alignment horizontal="left" vertical="center"/>
    </xf>
    <xf numFmtId="0" fontId="1" fillId="0" borderId="0" xfId="179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183" fontId="11" fillId="0" borderId="0" xfId="0" applyNumberFormat="1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178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86" fontId="14" fillId="0" borderId="1" xfId="1804" applyNumberFormat="1" applyFont="1" applyFill="1" applyBorder="1" applyAlignment="1">
      <alignment horizontal="right" vertical="center"/>
    </xf>
    <xf numFmtId="183" fontId="14" fillId="0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  <xf numFmtId="178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8" fillId="0" borderId="0" xfId="179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justify" vertical="center"/>
    </xf>
    <xf numFmtId="186" fontId="18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justify" vertical="center"/>
    </xf>
    <xf numFmtId="186" fontId="7" fillId="0" borderId="1" xfId="0" applyNumberFormat="1" applyFont="1" applyFill="1" applyBorder="1" applyAlignment="1">
      <alignment horizontal="right" vertical="center"/>
    </xf>
    <xf numFmtId="180" fontId="18" fillId="0" borderId="1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22" fillId="0" borderId="1" xfId="641" applyFont="1" applyFill="1" applyBorder="1" applyAlignment="1">
      <alignment horizontal="center" vertical="center" wrapText="1"/>
    </xf>
    <xf numFmtId="0" fontId="22" fillId="0" borderId="1" xfId="641" applyNumberFormat="1" applyFont="1" applyFill="1" applyBorder="1" applyAlignment="1" applyProtection="1">
      <alignment horizontal="left" vertical="center"/>
    </xf>
    <xf numFmtId="187" fontId="18" fillId="0" borderId="1" xfId="641" applyNumberFormat="1" applyFont="1" applyFill="1" applyBorder="1" applyAlignment="1">
      <alignment vertical="center"/>
    </xf>
    <xf numFmtId="0" fontId="23" fillId="0" borderId="1" xfId="641" applyNumberFormat="1" applyFont="1" applyFill="1" applyBorder="1" applyAlignment="1" applyProtection="1">
      <alignment horizontal="left" vertical="center"/>
    </xf>
    <xf numFmtId="187" fontId="7" fillId="0" borderId="1" xfId="641" applyNumberFormat="1" applyFont="1" applyFill="1" applyBorder="1" applyAlignment="1">
      <alignment vertical="center"/>
    </xf>
    <xf numFmtId="186" fontId="18" fillId="0" borderId="1" xfId="641" applyNumberFormat="1" applyFont="1" applyFill="1" applyBorder="1" applyAlignment="1">
      <alignment vertical="center"/>
    </xf>
    <xf numFmtId="186" fontId="7" fillId="0" borderId="1" xfId="641" applyNumberFormat="1" applyFont="1" applyFill="1" applyBorder="1" applyAlignment="1">
      <alignment vertical="center"/>
    </xf>
    <xf numFmtId="0" fontId="11" fillId="0" borderId="0" xfId="0" applyFont="1" applyFill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186" fontId="12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86" fontId="11" fillId="0" borderId="1" xfId="0" applyNumberFormat="1" applyFont="1" applyFill="1" applyBorder="1" applyAlignment="1">
      <alignment vertical="center" wrapText="1"/>
    </xf>
    <xf numFmtId="187" fontId="11" fillId="0" borderId="1" xfId="0" applyNumberFormat="1" applyFont="1" applyFill="1" applyBorder="1" applyAlignment="1">
      <alignment vertical="center" wrapText="1"/>
    </xf>
    <xf numFmtId="185" fontId="11" fillId="0" borderId="1" xfId="0" applyNumberFormat="1" applyFont="1" applyFill="1" applyBorder="1" applyAlignment="1">
      <alignment vertical="center" wrapText="1"/>
    </xf>
    <xf numFmtId="184" fontId="11" fillId="0" borderId="1" xfId="0" applyNumberFormat="1" applyFont="1" applyFill="1" applyBorder="1" applyAlignment="1">
      <alignment vertical="center" wrapText="1"/>
    </xf>
    <xf numFmtId="184" fontId="11" fillId="0" borderId="1" xfId="0" applyNumberFormat="1" applyFont="1" applyFill="1" applyBorder="1" applyAlignment="1">
      <alignment horizontal="center" vertical="center" wrapText="1"/>
    </xf>
    <xf numFmtId="185" fontId="11" fillId="0" borderId="1" xfId="0" applyNumberFormat="1" applyFont="1" applyFill="1" applyBorder="1" applyAlignment="1">
      <alignment horizontal="center" vertical="center" wrapText="1"/>
    </xf>
    <xf numFmtId="0" fontId="8" fillId="0" borderId="0" xfId="1320" applyFont="1" applyFill="1" applyBorder="1" applyAlignment="1">
      <alignment horizontal="left" vertical="center"/>
    </xf>
    <xf numFmtId="0" fontId="24" fillId="0" borderId="0" xfId="23" applyFont="1" applyFill="1" applyBorder="1" applyAlignment="1">
      <alignment horizontal="left" vertical="center"/>
    </xf>
    <xf numFmtId="0" fontId="9" fillId="0" borderId="0" xfId="1167" applyFont="1" applyFill="1" applyBorder="1" applyAlignment="1">
      <alignment horizontal="center" vertical="center" wrapText="1"/>
    </xf>
    <xf numFmtId="0" fontId="9" fillId="0" borderId="0" xfId="1167" applyFont="1" applyFill="1" applyBorder="1" applyAlignment="1">
      <alignment horizontal="center" vertical="center"/>
    </xf>
    <xf numFmtId="0" fontId="10" fillId="0" borderId="0" xfId="23" applyFont="1" applyFill="1" applyBorder="1" applyAlignment="1">
      <alignment horizontal="right" vertical="center"/>
    </xf>
    <xf numFmtId="0" fontId="11" fillId="0" borderId="5" xfId="23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2" fillId="0" borderId="1" xfId="624" applyFont="1" applyFill="1" applyBorder="1" applyAlignment="1">
      <alignment horizontal="left" vertical="center" indent="1"/>
    </xf>
    <xf numFmtId="187" fontId="26" fillId="0" borderId="1" xfId="624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22" fillId="0" borderId="1" xfId="624" applyFont="1" applyFill="1" applyBorder="1" applyAlignment="1">
      <alignment horizontal="center" vertical="center"/>
    </xf>
    <xf numFmtId="0" fontId="9" fillId="0" borderId="0" xfId="1347" applyFont="1" applyFill="1" applyBorder="1" applyAlignment="1">
      <alignment horizontal="center" vertical="center"/>
    </xf>
    <xf numFmtId="0" fontId="10" fillId="0" borderId="0" xfId="1347" applyFont="1" applyFill="1" applyBorder="1" applyAlignment="1">
      <alignment horizontal="right" vertical="center"/>
    </xf>
    <xf numFmtId="0" fontId="12" fillId="0" borderId="0" xfId="1347" applyFont="1" applyFill="1" applyBorder="1" applyAlignment="1"/>
    <xf numFmtId="0" fontId="11" fillId="0" borderId="0" xfId="1347" applyFont="1" applyFill="1" applyBorder="1" applyAlignment="1"/>
    <xf numFmtId="0" fontId="7" fillId="0" borderId="0" xfId="0" applyFont="1" applyFill="1" applyBorder="1" applyAlignment="1">
      <alignment vertical="center"/>
    </xf>
    <xf numFmtId="0" fontId="27" fillId="0" borderId="0" xfId="1347" applyFill="1" applyBorder="1" applyAlignment="1"/>
    <xf numFmtId="0" fontId="9" fillId="0" borderId="0" xfId="1347" applyNumberFormat="1" applyFont="1" applyFill="1" applyBorder="1" applyAlignment="1" applyProtection="1">
      <alignment horizontal="center" vertical="center" wrapText="1"/>
    </xf>
    <xf numFmtId="0" fontId="9" fillId="0" borderId="0" xfId="1347" applyNumberFormat="1" applyFont="1" applyFill="1" applyBorder="1" applyAlignment="1" applyProtection="1">
      <alignment horizontal="center" vertical="center"/>
    </xf>
    <xf numFmtId="0" fontId="10" fillId="0" borderId="5" xfId="1347" applyNumberFormat="1" applyFont="1" applyFill="1" applyBorder="1" applyAlignment="1" applyProtection="1">
      <alignment horizontal="right" vertical="center"/>
    </xf>
    <xf numFmtId="0" fontId="11" fillId="0" borderId="5" xfId="1347" applyNumberFormat="1" applyFont="1" applyFill="1" applyBorder="1" applyAlignment="1" applyProtection="1">
      <alignment horizontal="right" vertical="center"/>
    </xf>
    <xf numFmtId="0" fontId="12" fillId="0" borderId="1" xfId="1167" applyNumberFormat="1" applyFont="1" applyFill="1" applyBorder="1" applyAlignment="1" applyProtection="1">
      <alignment horizontal="center" vertical="center"/>
    </xf>
    <xf numFmtId="178" fontId="12" fillId="0" borderId="1" xfId="1931" applyNumberFormat="1" applyFont="1" applyFill="1" applyBorder="1" applyAlignment="1">
      <alignment horizontal="center" vertical="center" wrapText="1"/>
    </xf>
    <xf numFmtId="0" fontId="12" fillId="0" borderId="1" xfId="1062" applyFont="1" applyFill="1" applyBorder="1" applyAlignment="1">
      <alignment horizontal="left" vertical="center"/>
    </xf>
    <xf numFmtId="186" fontId="12" fillId="0" borderId="1" xfId="1440" applyNumberFormat="1" applyFont="1" applyFill="1" applyBorder="1" applyAlignment="1">
      <alignment horizontal="right" vertical="center" wrapText="1"/>
    </xf>
    <xf numFmtId="0" fontId="12" fillId="0" borderId="6" xfId="1312" applyFont="1" applyFill="1" applyBorder="1" applyAlignment="1">
      <alignment horizontal="left" vertical="center"/>
    </xf>
    <xf numFmtId="0" fontId="12" fillId="0" borderId="1" xfId="1062" applyFont="1" applyFill="1" applyBorder="1" applyAlignment="1">
      <alignment vertical="center"/>
    </xf>
    <xf numFmtId="0" fontId="11" fillId="0" borderId="1" xfId="1062" applyFont="1" applyFill="1" applyBorder="1" applyAlignment="1">
      <alignment vertical="center"/>
    </xf>
    <xf numFmtId="186" fontId="11" fillId="0" borderId="1" xfId="1062" applyNumberFormat="1" applyFont="1" applyFill="1" applyBorder="1" applyAlignment="1">
      <alignment horizontal="right" vertical="center" wrapText="1"/>
    </xf>
    <xf numFmtId="0" fontId="11" fillId="0" borderId="6" xfId="1312" applyFont="1" applyFill="1" applyBorder="1" applyAlignment="1">
      <alignment vertical="center"/>
    </xf>
    <xf numFmtId="186" fontId="11" fillId="0" borderId="1" xfId="1440" applyNumberFormat="1" applyFont="1" applyFill="1" applyBorder="1" applyAlignment="1">
      <alignment horizontal="right" vertical="center" wrapText="1"/>
    </xf>
    <xf numFmtId="186" fontId="12" fillId="0" borderId="1" xfId="1312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186" fontId="12" fillId="0" borderId="1" xfId="1062" applyNumberFormat="1" applyFont="1" applyFill="1" applyBorder="1" applyAlignment="1">
      <alignment horizontal="right" vertical="center" wrapText="1"/>
    </xf>
    <xf numFmtId="0" fontId="12" fillId="0" borderId="1" xfId="652" applyFont="1" applyFill="1" applyBorder="1" applyAlignment="1">
      <alignment horizontal="center" vertical="center"/>
    </xf>
    <xf numFmtId="0" fontId="11" fillId="0" borderId="0" xfId="1347" applyFont="1" applyFill="1" applyBorder="1" applyAlignment="1" applyProtection="1">
      <protection locked="0"/>
    </xf>
    <xf numFmtId="0" fontId="9" fillId="0" borderId="0" xfId="373" applyFont="1" applyFill="1" applyBorder="1" applyAlignment="1">
      <alignment horizontal="center" vertical="center"/>
    </xf>
    <xf numFmtId="0" fontId="10" fillId="0" borderId="0" xfId="373" applyFont="1" applyFill="1" applyBorder="1" applyAlignment="1">
      <alignment horizontal="right" vertical="center"/>
    </xf>
    <xf numFmtId="0" fontId="12" fillId="0" borderId="0" xfId="1790" applyFont="1" applyFill="1" applyBorder="1" applyAlignment="1">
      <alignment vertical="center"/>
    </xf>
    <xf numFmtId="0" fontId="11" fillId="0" borderId="0" xfId="1790" applyFont="1" applyFill="1" applyBorder="1" applyAlignment="1">
      <alignment vertical="center"/>
    </xf>
    <xf numFmtId="0" fontId="28" fillId="0" borderId="0" xfId="1790" applyFont="1" applyFill="1" applyBorder="1" applyAlignment="1">
      <alignment vertical="center"/>
    </xf>
    <xf numFmtId="0" fontId="29" fillId="0" borderId="0" xfId="1790" applyFont="1" applyFill="1" applyBorder="1" applyAlignment="1">
      <alignment vertical="center"/>
    </xf>
    <xf numFmtId="0" fontId="27" fillId="0" borderId="0" xfId="1790" applyFill="1" applyBorder="1" applyAlignment="1">
      <alignment vertical="center"/>
    </xf>
    <xf numFmtId="0" fontId="9" fillId="0" borderId="0" xfId="392" applyFont="1" applyFill="1" applyAlignment="1">
      <alignment horizontal="center" vertical="center"/>
    </xf>
    <xf numFmtId="0" fontId="11" fillId="0" borderId="0" xfId="373" applyFont="1" applyFill="1" applyAlignment="1">
      <alignment horizontal="right" vertical="center"/>
    </xf>
    <xf numFmtId="0" fontId="12" fillId="0" borderId="1" xfId="672" applyFont="1" applyFill="1" applyBorder="1" applyAlignment="1">
      <alignment horizontal="center" vertical="center"/>
    </xf>
    <xf numFmtId="0" fontId="12" fillId="0" borderId="1" xfId="373" applyFont="1" applyFill="1" applyBorder="1" applyAlignment="1">
      <alignment horizontal="center" vertical="center" wrapText="1"/>
    </xf>
    <xf numFmtId="0" fontId="18" fillId="0" borderId="1" xfId="672" applyFont="1" applyFill="1" applyBorder="1" applyAlignment="1">
      <alignment horizontal="center" vertical="center" wrapText="1"/>
    </xf>
    <xf numFmtId="0" fontId="12" fillId="0" borderId="6" xfId="1312" applyFont="1" applyFill="1" applyBorder="1" applyAlignment="1">
      <alignment vertical="center"/>
    </xf>
    <xf numFmtId="0" fontId="12" fillId="0" borderId="1" xfId="1544" applyFont="1" applyFill="1" applyBorder="1" applyAlignment="1">
      <alignment horizontal="right" vertical="center"/>
    </xf>
    <xf numFmtId="185" fontId="12" fillId="0" borderId="1" xfId="1440" applyNumberFormat="1" applyFont="1" applyFill="1" applyBorder="1" applyAlignment="1">
      <alignment horizontal="right" vertical="center" wrapText="1"/>
    </xf>
    <xf numFmtId="0" fontId="12" fillId="0" borderId="1" xfId="1790" applyFont="1" applyFill="1" applyBorder="1" applyAlignment="1">
      <alignment vertical="center"/>
    </xf>
    <xf numFmtId="0" fontId="11" fillId="0" borderId="1" xfId="1544" applyFont="1" applyFill="1" applyBorder="1" applyAlignment="1">
      <alignment horizontal="left" vertical="center"/>
    </xf>
    <xf numFmtId="0" fontId="11" fillId="0" borderId="1" xfId="1544" applyFont="1" applyFill="1" applyBorder="1" applyAlignment="1">
      <alignment vertical="center"/>
    </xf>
    <xf numFmtId="0" fontId="11" fillId="0" borderId="1" xfId="1544" applyFont="1" applyFill="1" applyBorder="1" applyAlignment="1">
      <alignment horizontal="right" vertical="center"/>
    </xf>
    <xf numFmtId="185" fontId="11" fillId="0" borderId="1" xfId="114" applyNumberFormat="1" applyFont="1" applyFill="1" applyBorder="1" applyAlignment="1">
      <alignment horizontal="right" vertical="center" wrapText="1"/>
    </xf>
    <xf numFmtId="0" fontId="11" fillId="0" borderId="1" xfId="1790" applyFont="1" applyFill="1" applyBorder="1" applyAlignment="1">
      <alignment vertical="center"/>
    </xf>
    <xf numFmtId="0" fontId="12" fillId="0" borderId="1" xfId="1544" applyFont="1" applyFill="1" applyBorder="1" applyAlignment="1">
      <alignment horizontal="left" vertical="center"/>
    </xf>
    <xf numFmtId="0" fontId="12" fillId="0" borderId="1" xfId="1544" applyFont="1" applyFill="1" applyBorder="1" applyAlignment="1">
      <alignment vertical="center"/>
    </xf>
    <xf numFmtId="185" fontId="12" fillId="0" borderId="1" xfId="114" applyNumberFormat="1" applyFont="1" applyFill="1" applyBorder="1" applyAlignment="1">
      <alignment horizontal="right" vertical="center" wrapText="1"/>
    </xf>
    <xf numFmtId="0" fontId="28" fillId="0" borderId="1" xfId="1790" applyFont="1" applyFill="1" applyBorder="1" applyAlignment="1">
      <alignment vertical="center"/>
    </xf>
    <xf numFmtId="0" fontId="29" fillId="0" borderId="1" xfId="1790" applyFont="1" applyFill="1" applyBorder="1" applyAlignment="1">
      <alignment vertical="center"/>
    </xf>
    <xf numFmtId="0" fontId="11" fillId="0" borderId="1" xfId="1312" applyFont="1" applyFill="1" applyBorder="1" applyAlignment="1">
      <alignment horizontal="left" vertical="center"/>
    </xf>
    <xf numFmtId="0" fontId="12" fillId="0" borderId="1" xfId="1544" applyFont="1" applyFill="1" applyBorder="1" applyAlignment="1">
      <alignment horizontal="center" vertical="center"/>
    </xf>
    <xf numFmtId="178" fontId="12" fillId="0" borderId="1" xfId="114" applyNumberFormat="1" applyFont="1" applyFill="1" applyBorder="1" applyAlignment="1">
      <alignment horizontal="right" vertical="center"/>
    </xf>
    <xf numFmtId="178" fontId="12" fillId="0" borderId="1" xfId="114" applyNumberFormat="1" applyFont="1" applyFill="1" applyBorder="1" applyAlignment="1">
      <alignment horizontal="right" vertical="center" wrapText="1"/>
    </xf>
    <xf numFmtId="0" fontId="11" fillId="0" borderId="0" xfId="1790" applyFont="1" applyFill="1" applyBorder="1" applyAlignment="1">
      <alignment horizontal="center" vertical="center"/>
    </xf>
    <xf numFmtId="0" fontId="12" fillId="0" borderId="0" xfId="1790" applyFont="1" applyFill="1" applyBorder="1" applyAlignment="1">
      <alignment horizontal="center" vertical="center"/>
    </xf>
    <xf numFmtId="0" fontId="30" fillId="0" borderId="0" xfId="1790" applyFont="1" applyFill="1" applyBorder="1" applyAlignment="1">
      <alignment vertical="center"/>
    </xf>
    <xf numFmtId="0" fontId="11" fillId="0" borderId="0" xfId="1790" applyFont="1" applyFill="1" applyBorder="1" applyAlignment="1" applyProtection="1">
      <alignment vertical="center"/>
      <protection locked="0"/>
    </xf>
    <xf numFmtId="0" fontId="28" fillId="0" borderId="0" xfId="1790" applyFont="1" applyFill="1" applyBorder="1" applyAlignment="1" applyProtection="1">
      <alignment vertical="center"/>
      <protection locked="0"/>
    </xf>
    <xf numFmtId="0" fontId="9" fillId="0" borderId="0" xfId="1790" applyFont="1" applyFill="1" applyBorder="1" applyAlignment="1">
      <alignment horizontal="center" vertical="center"/>
    </xf>
    <xf numFmtId="189" fontId="11" fillId="0" borderId="5" xfId="392" applyNumberFormat="1" applyFont="1" applyFill="1" applyBorder="1" applyAlignment="1">
      <alignment horizontal="right" vertical="center" wrapText="1"/>
    </xf>
    <xf numFmtId="0" fontId="12" fillId="0" borderId="1" xfId="96" applyFont="1" applyFill="1" applyBorder="1" applyAlignment="1">
      <alignment vertical="center"/>
    </xf>
    <xf numFmtId="186" fontId="12" fillId="0" borderId="1" xfId="1544" applyNumberFormat="1" applyFont="1" applyFill="1" applyBorder="1" applyAlignment="1">
      <alignment horizontal="right" vertical="center"/>
    </xf>
    <xf numFmtId="0" fontId="11" fillId="0" borderId="1" xfId="96" applyFont="1" applyFill="1" applyBorder="1" applyAlignment="1">
      <alignment vertical="center"/>
    </xf>
    <xf numFmtId="186" fontId="11" fillId="0" borderId="1" xfId="1544" applyNumberFormat="1" applyFont="1" applyFill="1" applyBorder="1" applyAlignment="1">
      <alignment horizontal="right" vertical="center"/>
    </xf>
    <xf numFmtId="186" fontId="11" fillId="0" borderId="1" xfId="1790" applyNumberFormat="1" applyFont="1" applyFill="1" applyBorder="1" applyAlignment="1">
      <alignment horizontal="right" vertical="center"/>
    </xf>
    <xf numFmtId="186" fontId="11" fillId="0" borderId="1" xfId="96" applyNumberFormat="1" applyFont="1" applyFill="1" applyBorder="1" applyAlignment="1">
      <alignment horizontal="right" vertical="center" wrapText="1"/>
    </xf>
    <xf numFmtId="0" fontId="11" fillId="0" borderId="1" xfId="96" applyFont="1" applyFill="1" applyBorder="1" applyAlignment="1">
      <alignment vertical="center" wrapText="1"/>
    </xf>
    <xf numFmtId="186" fontId="12" fillId="0" borderId="1" xfId="114" applyNumberFormat="1" applyFont="1" applyFill="1" applyBorder="1" applyAlignment="1">
      <alignment horizontal="right" vertical="center" wrapText="1"/>
    </xf>
    <xf numFmtId="10" fontId="11" fillId="0" borderId="1" xfId="1544" applyNumberFormat="1" applyFont="1" applyFill="1" applyBorder="1" applyAlignment="1">
      <alignment horizontal="right" vertical="center"/>
    </xf>
    <xf numFmtId="180" fontId="11" fillId="0" borderId="1" xfId="1544" applyNumberFormat="1" applyFont="1" applyFill="1" applyBorder="1" applyAlignment="1">
      <alignment horizontal="right" vertical="center"/>
    </xf>
    <xf numFmtId="0" fontId="12" fillId="0" borderId="1" xfId="96" applyFont="1" applyFill="1" applyBorder="1" applyAlignment="1">
      <alignment horizontal="center" vertical="center"/>
    </xf>
    <xf numFmtId="10" fontId="12" fillId="0" borderId="1" xfId="1544" applyNumberFormat="1" applyFont="1" applyFill="1" applyBorder="1" applyAlignment="1">
      <alignment horizontal="right" vertical="center"/>
    </xf>
    <xf numFmtId="180" fontId="12" fillId="0" borderId="1" xfId="1544" applyNumberFormat="1" applyFont="1" applyFill="1" applyBorder="1" applyAlignment="1">
      <alignment horizontal="right" vertical="center"/>
    </xf>
    <xf numFmtId="0" fontId="9" fillId="0" borderId="0" xfId="23" applyFont="1" applyFill="1" applyBorder="1" applyAlignment="1">
      <alignment horizontal="center" vertical="center"/>
    </xf>
    <xf numFmtId="0" fontId="12" fillId="0" borderId="0" xfId="23" applyFont="1" applyFill="1" applyBorder="1" applyAlignment="1"/>
    <xf numFmtId="0" fontId="11" fillId="0" borderId="0" xfId="1167" applyFont="1" applyFill="1" applyBorder="1" applyAlignment="1"/>
    <xf numFmtId="0" fontId="11" fillId="0" borderId="0" xfId="23" applyFont="1" applyFill="1" applyBorder="1" applyAlignment="1"/>
    <xf numFmtId="0" fontId="27" fillId="0" borderId="0" xfId="23" applyFill="1" applyBorder="1" applyAlignment="1"/>
    <xf numFmtId="0" fontId="12" fillId="0" borderId="1" xfId="23" applyFont="1" applyFill="1" applyBorder="1" applyAlignment="1">
      <alignment horizontal="center" vertical="center"/>
    </xf>
    <xf numFmtId="0" fontId="11" fillId="0" borderId="1" xfId="1765" applyFont="1" applyFill="1" applyBorder="1" applyAlignment="1">
      <alignment horizontal="left" vertical="center"/>
    </xf>
    <xf numFmtId="186" fontId="11" fillId="0" borderId="1" xfId="1167" applyNumberFormat="1" applyFont="1" applyFill="1" applyBorder="1" applyAlignment="1">
      <alignment horizontal="right" vertical="center"/>
    </xf>
    <xf numFmtId="0" fontId="11" fillId="0" borderId="1" xfId="1765" applyFont="1" applyFill="1" applyBorder="1" applyAlignment="1">
      <alignment vertical="center"/>
    </xf>
    <xf numFmtId="0" fontId="11" fillId="0" borderId="0" xfId="1167" applyFont="1" applyFill="1" applyBorder="1" applyAlignment="1" applyProtection="1">
      <protection locked="0"/>
    </xf>
    <xf numFmtId="186" fontId="11" fillId="0" borderId="1" xfId="23" applyNumberFormat="1" applyFont="1" applyFill="1" applyBorder="1" applyAlignment="1"/>
    <xf numFmtId="3" fontId="12" fillId="0" borderId="1" xfId="1167" applyNumberFormat="1" applyFont="1" applyFill="1" applyBorder="1" applyAlignment="1" applyProtection="1">
      <alignment horizontal="center" vertical="center"/>
    </xf>
    <xf numFmtId="186" fontId="12" fillId="0" borderId="1" xfId="1167" applyNumberFormat="1" applyFont="1" applyFill="1" applyBorder="1" applyAlignment="1">
      <alignment horizontal="right" vertical="center"/>
    </xf>
    <xf numFmtId="0" fontId="24" fillId="0" borderId="0" xfId="748" applyFont="1" applyFill="1" applyAlignment="1">
      <alignment horizontal="left" vertical="center"/>
    </xf>
    <xf numFmtId="0" fontId="9" fillId="0" borderId="0" xfId="1167" applyFont="1" applyFill="1" applyAlignment="1">
      <alignment horizontal="center" vertical="center"/>
    </xf>
    <xf numFmtId="0" fontId="10" fillId="0" borderId="0" xfId="1167" applyFont="1" applyFill="1" applyAlignment="1">
      <alignment horizontal="right" vertical="center"/>
    </xf>
    <xf numFmtId="0" fontId="12" fillId="0" borderId="0" xfId="1167" applyFont="1" applyFill="1"/>
    <xf numFmtId="0" fontId="11" fillId="0" borderId="0" xfId="1167" applyFont="1" applyFill="1"/>
    <xf numFmtId="0" fontId="23" fillId="0" borderId="0" xfId="0" applyFont="1">
      <alignment vertical="center"/>
    </xf>
    <xf numFmtId="0" fontId="27" fillId="0" borderId="0" xfId="1167" applyFont="1" applyFill="1"/>
    <xf numFmtId="187" fontId="27" fillId="0" borderId="0" xfId="1167" applyNumberFormat="1" applyFont="1" applyFill="1" applyAlignment="1">
      <alignment horizontal="center"/>
    </xf>
    <xf numFmtId="187" fontId="27" fillId="0" borderId="0" xfId="1167" applyNumberFormat="1" applyFont="1" applyFill="1"/>
    <xf numFmtId="0" fontId="8" fillId="0" borderId="0" xfId="748" applyFont="1" applyFill="1" applyAlignment="1">
      <alignment horizontal="left" vertical="center"/>
    </xf>
    <xf numFmtId="178" fontId="24" fillId="0" borderId="0" xfId="748" applyNumberFormat="1" applyFont="1" applyFill="1" applyAlignment="1">
      <alignment horizontal="left" vertical="center"/>
    </xf>
    <xf numFmtId="187" fontId="1" fillId="0" borderId="0" xfId="1167" applyNumberFormat="1" applyFont="1" applyFill="1" applyAlignment="1">
      <alignment horizontal="left" vertical="center"/>
    </xf>
    <xf numFmtId="0" fontId="1" fillId="0" borderId="0" xfId="1167" applyFont="1" applyFill="1" applyAlignment="1">
      <alignment horizontal="left" vertical="center"/>
    </xf>
    <xf numFmtId="0" fontId="31" fillId="0" borderId="0" xfId="881" applyFont="1" applyFill="1" applyAlignment="1">
      <alignment horizontal="center" vertical="center" wrapText="1"/>
    </xf>
    <xf numFmtId="0" fontId="31" fillId="0" borderId="0" xfId="881" applyFont="1" applyFill="1" applyAlignment="1">
      <alignment horizontal="center" vertical="center"/>
    </xf>
    <xf numFmtId="0" fontId="10" fillId="0" borderId="0" xfId="881" applyFont="1" applyFill="1" applyAlignment="1">
      <alignment horizontal="right" vertical="center"/>
    </xf>
    <xf numFmtId="187" fontId="10" fillId="0" borderId="0" xfId="881" applyNumberFormat="1" applyFont="1" applyFill="1" applyAlignment="1">
      <alignment horizontal="right" vertical="center"/>
    </xf>
    <xf numFmtId="186" fontId="11" fillId="0" borderId="0" xfId="1765" applyNumberFormat="1" applyFont="1" applyFill="1" applyAlignment="1">
      <alignment horizontal="right" vertical="center" wrapText="1"/>
    </xf>
    <xf numFmtId="0" fontId="12" fillId="0" borderId="1" xfId="394" applyFont="1" applyFill="1" applyBorder="1" applyAlignment="1">
      <alignment horizontal="center" vertical="center"/>
    </xf>
    <xf numFmtId="187" fontId="12" fillId="0" borderId="1" xfId="394" applyNumberFormat="1" applyFont="1" applyFill="1" applyBorder="1" applyAlignment="1">
      <alignment horizontal="center" vertical="center"/>
    </xf>
    <xf numFmtId="0" fontId="12" fillId="0" borderId="1" xfId="881" applyFont="1" applyFill="1" applyBorder="1" applyAlignment="1">
      <alignment horizontal="left" vertical="center"/>
    </xf>
    <xf numFmtId="186" fontId="12" fillId="0" borderId="1" xfId="1848" applyNumberFormat="1" applyFont="1" applyFill="1" applyBorder="1" applyAlignment="1">
      <alignment horizontal="right" vertical="center" wrapText="1"/>
    </xf>
    <xf numFmtId="188" fontId="11" fillId="0" borderId="1" xfId="881" applyNumberFormat="1" applyFont="1" applyFill="1" applyBorder="1" applyAlignment="1">
      <alignment horizontal="left" vertical="center"/>
    </xf>
    <xf numFmtId="186" fontId="11" fillId="0" borderId="1" xfId="881" applyNumberFormat="1" applyFont="1" applyFill="1" applyBorder="1" applyAlignment="1">
      <alignment horizontal="right" vertical="center" wrapText="1"/>
    </xf>
    <xf numFmtId="0" fontId="11" fillId="0" borderId="6" xfId="881" applyFont="1" applyFill="1" applyBorder="1" applyAlignment="1">
      <alignment horizontal="left" vertical="center"/>
    </xf>
    <xf numFmtId="186" fontId="12" fillId="0" borderId="1" xfId="881" applyNumberFormat="1" applyFont="1" applyFill="1" applyBorder="1" applyAlignment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left" vertical="center" indent="2"/>
    </xf>
    <xf numFmtId="0" fontId="11" fillId="0" borderId="1" xfId="0" applyNumberFormat="1" applyFont="1" applyFill="1" applyBorder="1" applyAlignment="1" applyProtection="1">
      <alignment horizontal="center" vertical="center"/>
    </xf>
    <xf numFmtId="186" fontId="12" fillId="0" borderId="1" xfId="652" applyNumberFormat="1" applyFont="1" applyFill="1" applyBorder="1" applyAlignment="1" applyProtection="1">
      <alignment horizontal="right" vertical="center"/>
    </xf>
    <xf numFmtId="0" fontId="12" fillId="0" borderId="1" xfId="881" applyFont="1" applyFill="1" applyBorder="1" applyAlignment="1">
      <alignment horizontal="center" vertical="center"/>
    </xf>
    <xf numFmtId="187" fontId="11" fillId="0" borderId="0" xfId="1167" applyNumberFormat="1" applyFont="1" applyFill="1" applyAlignment="1">
      <alignment horizontal="center"/>
    </xf>
    <xf numFmtId="187" fontId="11" fillId="0" borderId="0" xfId="1167" applyNumberFormat="1" applyFont="1" applyFill="1"/>
    <xf numFmtId="0" fontId="11" fillId="0" borderId="0" xfId="1167" applyFont="1" applyFill="1" applyAlignment="1">
      <alignment horizontal="right"/>
    </xf>
    <xf numFmtId="0" fontId="24" fillId="0" borderId="0" xfId="672" applyFont="1" applyFill="1" applyAlignment="1">
      <alignment horizontal="left" vertical="center"/>
    </xf>
    <xf numFmtId="186" fontId="9" fillId="0" borderId="0" xfId="1765" applyNumberFormat="1" applyFont="1" applyFill="1" applyAlignment="1">
      <alignment horizontal="center" vertical="center"/>
    </xf>
    <xf numFmtId="186" fontId="10" fillId="0" borderId="0" xfId="1765" applyNumberFormat="1" applyFont="1" applyFill="1" applyAlignment="1">
      <alignment horizontal="right" vertical="center"/>
    </xf>
    <xf numFmtId="186" fontId="12" fillId="0" borderId="0" xfId="1765" applyNumberFormat="1" applyFont="1" applyFill="1" applyAlignment="1">
      <alignment vertical="center"/>
    </xf>
    <xf numFmtId="186" fontId="11" fillId="0" borderId="0" xfId="1765" applyNumberFormat="1" applyFont="1" applyFill="1" applyAlignment="1">
      <alignment vertical="center"/>
    </xf>
    <xf numFmtId="0" fontId="23" fillId="0" borderId="0" xfId="0" applyFont="1" applyFill="1">
      <alignment vertical="center"/>
    </xf>
    <xf numFmtId="186" fontId="27" fillId="0" borderId="0" xfId="1765" applyNumberFormat="1" applyFont="1" applyFill="1"/>
    <xf numFmtId="0" fontId="0" fillId="0" borderId="0" xfId="0" applyFill="1">
      <alignment vertical="center"/>
    </xf>
    <xf numFmtId="0" fontId="8" fillId="0" borderId="0" xfId="672" applyFont="1" applyFill="1" applyBorder="1" applyAlignment="1">
      <alignment horizontal="left" vertical="center"/>
    </xf>
    <xf numFmtId="0" fontId="1" fillId="0" borderId="0" xfId="672" applyFont="1" applyFill="1" applyBorder="1" applyAlignment="1">
      <alignment horizontal="left" vertical="center"/>
    </xf>
    <xf numFmtId="178" fontId="24" fillId="0" borderId="0" xfId="672" applyNumberFormat="1" applyFont="1" applyFill="1" applyBorder="1" applyAlignment="1">
      <alignment horizontal="left" vertical="center"/>
    </xf>
    <xf numFmtId="178" fontId="24" fillId="0" borderId="0" xfId="672" applyNumberFormat="1" applyFont="1" applyFill="1" applyAlignment="1">
      <alignment horizontal="left" vertical="center"/>
    </xf>
    <xf numFmtId="186" fontId="1" fillId="0" borderId="0" xfId="1765" applyNumberFormat="1" applyFont="1" applyFill="1" applyAlignment="1">
      <alignment horizontal="left" vertical="center"/>
    </xf>
    <xf numFmtId="186" fontId="9" fillId="0" borderId="0" xfId="1694" applyNumberFormat="1" applyFont="1" applyFill="1" applyBorder="1" applyAlignment="1">
      <alignment horizontal="center" vertical="center" wrapText="1"/>
    </xf>
    <xf numFmtId="186" fontId="9" fillId="0" borderId="0" xfId="1694" applyNumberFormat="1" applyFont="1" applyFill="1" applyBorder="1" applyAlignment="1">
      <alignment horizontal="center" vertical="center"/>
    </xf>
    <xf numFmtId="186" fontId="9" fillId="0" borderId="0" xfId="1694" applyNumberFormat="1" applyFont="1" applyFill="1" applyAlignment="1">
      <alignment horizontal="center" vertical="center"/>
    </xf>
    <xf numFmtId="186" fontId="10" fillId="0" borderId="0" xfId="1765" applyNumberFormat="1" applyFont="1" applyFill="1" applyBorder="1" applyAlignment="1">
      <alignment horizontal="right" vertical="center"/>
    </xf>
    <xf numFmtId="186" fontId="11" fillId="0" borderId="0" xfId="1765" applyNumberFormat="1" applyFont="1" applyFill="1" applyBorder="1" applyAlignment="1">
      <alignment horizontal="right" vertical="center"/>
    </xf>
    <xf numFmtId="0" fontId="12" fillId="0" borderId="1" xfId="1765" applyFont="1" applyFill="1" applyBorder="1" applyAlignment="1">
      <alignment horizontal="center" vertical="center"/>
    </xf>
    <xf numFmtId="187" fontId="18" fillId="0" borderId="1" xfId="672" applyNumberFormat="1" applyFont="1" applyFill="1" applyBorder="1" applyAlignment="1">
      <alignment horizontal="center" vertical="center" wrapText="1"/>
    </xf>
    <xf numFmtId="187" fontId="18" fillId="0" borderId="1" xfId="1069" applyNumberFormat="1" applyFont="1" applyFill="1" applyBorder="1" applyAlignment="1">
      <alignment horizontal="center" vertical="center" wrapText="1"/>
    </xf>
    <xf numFmtId="187" fontId="18" fillId="0" borderId="1" xfId="603" applyNumberFormat="1" applyFont="1" applyFill="1" applyBorder="1" applyAlignment="1">
      <alignment horizontal="center" vertical="center" wrapText="1"/>
    </xf>
    <xf numFmtId="0" fontId="18" fillId="0" borderId="0" xfId="672" applyFont="1" applyFill="1" applyAlignment="1">
      <alignment horizontal="center" vertical="center" wrapText="1"/>
    </xf>
    <xf numFmtId="186" fontId="12" fillId="0" borderId="0" xfId="1765" applyNumberFormat="1" applyFont="1" applyFill="1"/>
    <xf numFmtId="0" fontId="32" fillId="0" borderId="1" xfId="0" applyNumberFormat="1" applyFont="1" applyFill="1" applyBorder="1" applyAlignment="1" applyProtection="1">
      <alignment vertical="center"/>
    </xf>
    <xf numFmtId="186" fontId="13" fillId="0" borderId="1" xfId="0" applyNumberFormat="1" applyFont="1" applyFill="1" applyBorder="1" applyAlignment="1" applyProtection="1">
      <alignment horizontal="right" vertical="center"/>
    </xf>
    <xf numFmtId="180" fontId="13" fillId="0" borderId="1" xfId="0" applyNumberFormat="1" applyFont="1" applyFill="1" applyBorder="1" applyAlignment="1" applyProtection="1">
      <alignment horizontal="right" vertical="center"/>
    </xf>
    <xf numFmtId="180" fontId="11" fillId="0" borderId="1" xfId="1765" applyNumberFormat="1" applyFont="1" applyFill="1" applyBorder="1" applyAlignment="1">
      <alignment vertical="center"/>
    </xf>
    <xf numFmtId="186" fontId="11" fillId="0" borderId="0" xfId="1765" applyNumberFormat="1" applyFont="1" applyFill="1"/>
    <xf numFmtId="0" fontId="13" fillId="0" borderId="1" xfId="0" applyNumberFormat="1" applyFont="1" applyFill="1" applyBorder="1" applyAlignment="1" applyProtection="1">
      <alignment vertical="center"/>
    </xf>
    <xf numFmtId="186" fontId="32" fillId="0" borderId="1" xfId="0" applyNumberFormat="1" applyFont="1" applyFill="1" applyBorder="1" applyAlignment="1" applyProtection="1">
      <alignment horizontal="right" vertical="center"/>
    </xf>
    <xf numFmtId="180" fontId="32" fillId="0" borderId="1" xfId="0" applyNumberFormat="1" applyFont="1" applyFill="1" applyBorder="1" applyAlignment="1" applyProtection="1">
      <alignment horizontal="right" vertical="center"/>
    </xf>
    <xf numFmtId="180" fontId="12" fillId="0" borderId="1" xfId="1765" applyNumberFormat="1" applyFont="1" applyFill="1" applyBorder="1" applyAlignment="1">
      <alignment vertical="center"/>
    </xf>
    <xf numFmtId="186" fontId="11" fillId="2" borderId="0" xfId="1765" applyNumberFormat="1" applyFont="1" applyFill="1"/>
    <xf numFmtId="0" fontId="13" fillId="0" borderId="1" xfId="0" applyNumberFormat="1" applyFont="1" applyFill="1" applyBorder="1" applyAlignment="1" applyProtection="1">
      <alignment horizontal="left" vertical="center"/>
    </xf>
    <xf numFmtId="0" fontId="32" fillId="0" borderId="1" xfId="0" applyNumberFormat="1" applyFont="1" applyFill="1" applyBorder="1" applyAlignment="1" applyProtection="1">
      <alignment horizontal="left" vertical="center"/>
    </xf>
    <xf numFmtId="186" fontId="12" fillId="0" borderId="1" xfId="1765" applyNumberFormat="1" applyFont="1" applyFill="1" applyBorder="1" applyAlignment="1">
      <alignment vertical="center"/>
    </xf>
    <xf numFmtId="187" fontId="11" fillId="0" borderId="0" xfId="1765" applyNumberFormat="1" applyFont="1" applyFill="1" applyBorder="1" applyAlignment="1">
      <alignment vertical="center"/>
    </xf>
    <xf numFmtId="0" fontId="27" fillId="0" borderId="0" xfId="587" applyFont="1" applyFill="1" applyBorder="1" applyAlignment="1">
      <alignment vertical="center"/>
    </xf>
    <xf numFmtId="0" fontId="13" fillId="0" borderId="0" xfId="587" applyFont="1" applyFill="1" applyBorder="1" applyAlignment="1">
      <alignment vertical="center"/>
    </xf>
    <xf numFmtId="0" fontId="33" fillId="0" borderId="0" xfId="587" applyFont="1" applyFill="1" applyBorder="1" applyAlignment="1">
      <alignment vertical="center"/>
    </xf>
    <xf numFmtId="0" fontId="27" fillId="0" borderId="0" xfId="587" applyFont="1" applyFill="1" applyBorder="1" applyAlignment="1"/>
    <xf numFmtId="0" fontId="31" fillId="0" borderId="0" xfId="587" applyFont="1" applyFill="1" applyBorder="1" applyAlignment="1">
      <alignment horizontal="center" vertical="center"/>
    </xf>
    <xf numFmtId="0" fontId="34" fillId="0" borderId="0" xfId="587" applyFont="1" applyFill="1" applyBorder="1" applyAlignment="1">
      <alignment horizontal="center" vertical="center"/>
    </xf>
    <xf numFmtId="0" fontId="35" fillId="0" borderId="0" xfId="587" applyFont="1" applyFill="1" applyBorder="1" applyAlignment="1">
      <alignment horizontal="center" vertical="center"/>
    </xf>
    <xf numFmtId="49" fontId="36" fillId="0" borderId="0" xfId="587" applyNumberFormat="1" applyFont="1" applyFill="1" applyBorder="1" applyAlignment="1">
      <alignment vertical="center" wrapText="1"/>
    </xf>
    <xf numFmtId="0" fontId="13" fillId="0" borderId="0" xfId="587" applyFont="1" applyFill="1" applyBorder="1" applyAlignment="1">
      <alignment horizontal="right" vertical="center"/>
    </xf>
    <xf numFmtId="0" fontId="32" fillId="0" borderId="1" xfId="587" applyFont="1" applyFill="1" applyBorder="1" applyAlignment="1">
      <alignment horizontal="center" vertical="center"/>
    </xf>
    <xf numFmtId="0" fontId="32" fillId="0" borderId="1" xfId="587" applyFont="1" applyFill="1" applyBorder="1" applyAlignment="1">
      <alignment horizontal="center" vertical="center" wrapText="1"/>
    </xf>
    <xf numFmtId="0" fontId="32" fillId="0" borderId="7" xfId="587" applyNumberFormat="1" applyFont="1" applyFill="1" applyBorder="1" applyAlignment="1" applyProtection="1">
      <alignment vertical="center"/>
    </xf>
    <xf numFmtId="186" fontId="13" fillId="0" borderId="1" xfId="1707" applyNumberFormat="1" applyFont="1" applyFill="1" applyBorder="1" applyAlignment="1" applyProtection="1">
      <alignment vertical="center"/>
    </xf>
    <xf numFmtId="186" fontId="13" fillId="0" borderId="1" xfId="1707" applyNumberFormat="1" applyFont="1" applyFill="1" applyBorder="1" applyAlignment="1">
      <alignment vertical="center"/>
    </xf>
    <xf numFmtId="180" fontId="13" fillId="0" borderId="1" xfId="587" applyNumberFormat="1" applyFont="1" applyFill="1" applyBorder="1" applyAlignment="1">
      <alignment vertical="center"/>
    </xf>
    <xf numFmtId="0" fontId="32" fillId="0" borderId="8" xfId="587" applyNumberFormat="1" applyFont="1" applyFill="1" applyBorder="1" applyAlignment="1" applyProtection="1">
      <alignment vertical="center"/>
    </xf>
    <xf numFmtId="186" fontId="13" fillId="0" borderId="1" xfId="587" applyNumberFormat="1" applyFont="1" applyFill="1" applyBorder="1" applyAlignment="1">
      <alignment vertical="center"/>
    </xf>
    <xf numFmtId="186" fontId="13" fillId="0" borderId="1" xfId="175" applyNumberFormat="1" applyFont="1" applyFill="1" applyBorder="1" applyAlignment="1" applyProtection="1">
      <alignment horizontal="right" vertical="center"/>
    </xf>
    <xf numFmtId="186" fontId="13" fillId="0" borderId="1" xfId="175" applyNumberFormat="1" applyFont="1" applyFill="1" applyBorder="1" applyAlignment="1" applyProtection="1">
      <alignment vertical="center"/>
    </xf>
    <xf numFmtId="186" fontId="32" fillId="0" borderId="1" xfId="175" applyNumberFormat="1" applyFont="1" applyFill="1" applyBorder="1" applyAlignment="1" applyProtection="1">
      <alignment horizontal="right" vertical="center"/>
    </xf>
    <xf numFmtId="182" fontId="32" fillId="0" borderId="1" xfId="1707" applyNumberFormat="1" applyFont="1" applyFill="1" applyBorder="1" applyAlignment="1">
      <alignment vertical="center"/>
    </xf>
    <xf numFmtId="180" fontId="32" fillId="0" borderId="1" xfId="587" applyNumberFormat="1" applyFont="1" applyFill="1" applyBorder="1" applyAlignment="1">
      <alignment vertical="center"/>
    </xf>
    <xf numFmtId="0" fontId="13" fillId="0" borderId="8" xfId="587" applyNumberFormat="1" applyFont="1" applyFill="1" applyBorder="1" applyAlignment="1" applyProtection="1">
      <alignment vertical="center"/>
    </xf>
    <xf numFmtId="182" fontId="13" fillId="0" borderId="1" xfId="1707" applyNumberFormat="1" applyFont="1" applyFill="1" applyBorder="1" applyAlignment="1">
      <alignment vertical="center"/>
    </xf>
    <xf numFmtId="186" fontId="13" fillId="0" borderId="1" xfId="175" applyNumberFormat="1" applyFont="1" applyFill="1" applyBorder="1" applyAlignment="1" applyProtection="1">
      <alignment horizontal="right" vertical="center"/>
      <protection locked="0"/>
    </xf>
    <xf numFmtId="186" fontId="32" fillId="0" borderId="1" xfId="175" applyNumberFormat="1" applyFont="1" applyFill="1" applyBorder="1" applyAlignment="1" applyProtection="1">
      <alignment horizontal="right" vertical="center"/>
      <protection locked="0"/>
    </xf>
    <xf numFmtId="186" fontId="32" fillId="0" borderId="1" xfId="175" applyNumberFormat="1" applyFont="1" applyFill="1" applyBorder="1" applyAlignment="1" applyProtection="1">
      <alignment vertical="center"/>
    </xf>
    <xf numFmtId="186" fontId="13" fillId="0" borderId="1" xfId="175" applyNumberFormat="1" applyFont="1" applyFill="1" applyBorder="1" applyAlignment="1" applyProtection="1">
      <alignment horizontal="center" vertical="center"/>
    </xf>
    <xf numFmtId="0" fontId="32" fillId="0" borderId="8" xfId="587" applyNumberFormat="1" applyFont="1" applyFill="1" applyBorder="1" applyAlignment="1" applyProtection="1">
      <alignment vertical="center" wrapText="1"/>
    </xf>
    <xf numFmtId="176" fontId="36" fillId="0" borderId="8" xfId="587" applyNumberFormat="1" applyFont="1" applyFill="1" applyBorder="1" applyAlignment="1" applyProtection="1">
      <alignment horizontal="center" vertical="center"/>
    </xf>
    <xf numFmtId="182" fontId="36" fillId="0" borderId="1" xfId="1707" applyNumberFormat="1" applyFont="1" applyFill="1" applyBorder="1" applyAlignment="1">
      <alignment vertical="center"/>
    </xf>
    <xf numFmtId="176" fontId="27" fillId="0" borderId="0" xfId="587" applyNumberFormat="1" applyFont="1" applyFill="1" applyBorder="1" applyAlignment="1">
      <alignment vertical="center"/>
    </xf>
    <xf numFmtId="176" fontId="13" fillId="0" borderId="0" xfId="587" applyNumberFormat="1" applyFont="1" applyFill="1" applyBorder="1" applyAlignment="1">
      <alignment vertical="center"/>
    </xf>
    <xf numFmtId="0" fontId="9" fillId="0" borderId="0" xfId="881" applyFont="1" applyFill="1" applyAlignment="1">
      <alignment horizontal="center" vertical="center" wrapText="1"/>
    </xf>
    <xf numFmtId="0" fontId="9" fillId="0" borderId="0" xfId="881" applyFont="1" applyFill="1" applyAlignment="1">
      <alignment horizontal="center" vertical="center"/>
    </xf>
    <xf numFmtId="0" fontId="8" fillId="0" borderId="0" xfId="23" applyFont="1" applyFill="1" applyAlignment="1" applyProtection="1">
      <alignment horizontal="left" vertical="center"/>
    </xf>
    <xf numFmtId="0" fontId="0" fillId="0" borderId="0" xfId="0" applyFill="1" applyAlignment="1">
      <alignment horizontal="right" vertical="center"/>
    </xf>
    <xf numFmtId="0" fontId="8" fillId="0" borderId="0" xfId="1517" applyFont="1" applyFill="1" applyBorder="1" applyAlignment="1">
      <alignment horizontal="left" vertical="center"/>
    </xf>
    <xf numFmtId="0" fontId="24" fillId="0" borderId="0" xfId="1517" applyFont="1" applyFill="1" applyBorder="1" applyAlignment="1">
      <alignment horizontal="left" vertical="center"/>
    </xf>
    <xf numFmtId="0" fontId="24" fillId="0" borderId="0" xfId="1517" applyFont="1" applyFill="1" applyBorder="1" applyAlignment="1">
      <alignment horizontal="right" vertical="center"/>
    </xf>
    <xf numFmtId="187" fontId="24" fillId="0" borderId="0" xfId="1517" applyNumberFormat="1" applyFont="1" applyFill="1" applyBorder="1" applyAlignment="1">
      <alignment horizontal="right" vertical="center"/>
    </xf>
    <xf numFmtId="178" fontId="24" fillId="0" borderId="0" xfId="1517" applyNumberFormat="1" applyFont="1" applyFill="1" applyBorder="1" applyAlignment="1">
      <alignment horizontal="right" vertical="center"/>
    </xf>
    <xf numFmtId="180" fontId="9" fillId="0" borderId="0" xfId="1517" applyNumberFormat="1" applyFont="1" applyFill="1" applyBorder="1" applyAlignment="1">
      <alignment horizontal="center" vertical="center" wrapText="1"/>
    </xf>
    <xf numFmtId="180" fontId="9" fillId="0" borderId="0" xfId="1517" applyNumberFormat="1" applyFont="1" applyFill="1" applyBorder="1" applyAlignment="1">
      <alignment horizontal="right" vertical="center" wrapText="1"/>
    </xf>
    <xf numFmtId="187" fontId="9" fillId="0" borderId="0" xfId="1517" applyNumberFormat="1" applyFont="1" applyFill="1" applyBorder="1" applyAlignment="1">
      <alignment horizontal="right" vertical="center"/>
    </xf>
    <xf numFmtId="180" fontId="9" fillId="0" borderId="0" xfId="1517" applyNumberFormat="1" applyFont="1" applyFill="1" applyBorder="1" applyAlignment="1">
      <alignment horizontal="right" vertical="center"/>
    </xf>
    <xf numFmtId="0" fontId="10" fillId="0" borderId="0" xfId="1517" applyFont="1" applyFill="1" applyBorder="1" applyAlignment="1">
      <alignment horizontal="right" vertical="center"/>
    </xf>
    <xf numFmtId="187" fontId="10" fillId="0" borderId="0" xfId="1517" applyNumberFormat="1" applyFont="1" applyFill="1" applyBorder="1" applyAlignment="1">
      <alignment horizontal="right" vertical="center"/>
    </xf>
    <xf numFmtId="0" fontId="11" fillId="0" borderId="0" xfId="1517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 wrapText="1"/>
    </xf>
    <xf numFmtId="187" fontId="18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87" fontId="18" fillId="0" borderId="1" xfId="0" applyNumberFormat="1" applyFont="1" applyFill="1" applyBorder="1" applyAlignment="1">
      <alignment horizontal="right" vertical="center" wrapText="1"/>
    </xf>
    <xf numFmtId="187" fontId="18" fillId="0" borderId="1" xfId="0" applyNumberFormat="1" applyFont="1" applyFill="1" applyBorder="1" applyAlignment="1">
      <alignment horizontal="right" vertical="center"/>
    </xf>
    <xf numFmtId="180" fontId="18" fillId="0" borderId="1" xfId="0" applyNumberFormat="1" applyFont="1" applyFill="1" applyBorder="1" applyAlignment="1">
      <alignment horizontal="right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187" fontId="7" fillId="0" borderId="1" xfId="0" applyNumberFormat="1" applyFont="1" applyFill="1" applyBorder="1" applyAlignment="1">
      <alignment horizontal="right" vertical="center" wrapText="1"/>
    </xf>
    <xf numFmtId="187" fontId="11" fillId="0" borderId="1" xfId="0" applyNumberFormat="1" applyFont="1" applyFill="1" applyBorder="1" applyAlignment="1">
      <alignment horizontal="right" vertical="center"/>
    </xf>
    <xf numFmtId="187" fontId="7" fillId="0" borderId="1" xfId="0" applyNumberFormat="1" applyFont="1" applyFill="1" applyBorder="1" applyAlignment="1">
      <alignment horizontal="right" vertical="center"/>
    </xf>
    <xf numFmtId="180" fontId="7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 wrapText="1"/>
    </xf>
    <xf numFmtId="187" fontId="18" fillId="0" borderId="1" xfId="0" applyNumberFormat="1" applyFont="1" applyFill="1" applyBorder="1" applyAlignment="1">
      <alignment vertical="center" wrapText="1"/>
    </xf>
    <xf numFmtId="0" fontId="24" fillId="0" borderId="0" xfId="23" applyFont="1" applyFill="1" applyAlignment="1">
      <alignment horizontal="left" vertical="center"/>
    </xf>
    <xf numFmtId="0" fontId="9" fillId="0" borderId="0" xfId="23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23" applyFont="1" applyFill="1"/>
    <xf numFmtId="0" fontId="27" fillId="0" borderId="0" xfId="23" applyFill="1" applyProtection="1"/>
    <xf numFmtId="0" fontId="27" fillId="0" borderId="0" xfId="23" applyFill="1"/>
    <xf numFmtId="0" fontId="9" fillId="0" borderId="0" xfId="23" applyFont="1" applyFill="1" applyAlignment="1" applyProtection="1">
      <alignment horizontal="center" vertical="center" wrapText="1"/>
    </xf>
    <xf numFmtId="0" fontId="9" fillId="0" borderId="0" xfId="23" applyFont="1" applyFill="1" applyAlignment="1">
      <alignment horizontal="center" vertical="center" wrapText="1"/>
    </xf>
    <xf numFmtId="0" fontId="10" fillId="0" borderId="0" xfId="1167" applyFont="1" applyFill="1" applyAlignment="1" applyProtection="1">
      <alignment horizontal="right" vertical="center"/>
    </xf>
    <xf numFmtId="0" fontId="11" fillId="0" borderId="5" xfId="1167" applyFont="1" applyFill="1" applyBorder="1" applyAlignment="1">
      <alignment horizontal="right" vertical="center"/>
    </xf>
    <xf numFmtId="0" fontId="12" fillId="0" borderId="1" xfId="748" applyFont="1" applyFill="1" applyBorder="1" applyAlignment="1" applyProtection="1">
      <alignment horizontal="center" vertical="center"/>
    </xf>
    <xf numFmtId="0" fontId="12" fillId="0" borderId="1" xfId="1167" applyFont="1" applyFill="1" applyBorder="1" applyAlignment="1">
      <alignment horizontal="center" vertical="center" wrapText="1"/>
    </xf>
    <xf numFmtId="0" fontId="12" fillId="0" borderId="0" xfId="1167" applyFont="1" applyFill="1" applyAlignment="1">
      <alignment horizontal="center"/>
    </xf>
    <xf numFmtId="0" fontId="11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>
      <alignment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0" xfId="23" applyFont="1" applyFill="1" applyProtection="1"/>
    <xf numFmtId="0" fontId="24" fillId="0" borderId="0" xfId="672" applyFont="1" applyFill="1" applyBorder="1" applyAlignment="1">
      <alignment horizontal="left" vertical="center"/>
    </xf>
    <xf numFmtId="0" fontId="16" fillId="0" borderId="0" xfId="506" applyFont="1" applyFill="1" applyBorder="1" applyAlignment="1">
      <alignment horizontal="center" vertical="center"/>
    </xf>
    <xf numFmtId="0" fontId="17" fillId="0" borderId="0" xfId="506" applyFont="1" applyFill="1" applyBorder="1" applyAlignment="1">
      <alignment horizontal="right" vertical="center"/>
    </xf>
    <xf numFmtId="0" fontId="12" fillId="0" borderId="0" xfId="672" applyFont="1" applyFill="1" applyBorder="1" applyAlignment="1">
      <alignment vertical="center"/>
    </xf>
    <xf numFmtId="0" fontId="23" fillId="0" borderId="0" xfId="672" applyFont="1" applyFill="1" applyBorder="1" applyAlignment="1">
      <alignment vertical="center"/>
    </xf>
    <xf numFmtId="0" fontId="28" fillId="0" borderId="0" xfId="672" applyFont="1" applyFill="1" applyBorder="1" applyAlignment="1">
      <alignment vertical="center"/>
    </xf>
    <xf numFmtId="0" fontId="28" fillId="0" borderId="0" xfId="672" applyFont="1" applyFill="1" applyAlignment="1">
      <alignment vertical="center"/>
    </xf>
    <xf numFmtId="0" fontId="7" fillId="0" borderId="0" xfId="506" applyFont="1" applyFill="1" applyBorder="1" applyAlignment="1">
      <alignment vertical="center"/>
    </xf>
    <xf numFmtId="0" fontId="7" fillId="0" borderId="0" xfId="506" applyFont="1" applyFill="1" applyBorder="1" applyAlignment="1">
      <alignment horizontal="left" vertical="center"/>
    </xf>
    <xf numFmtId="0" fontId="7" fillId="0" borderId="0" xfId="506" applyFont="1" applyFill="1" applyBorder="1" applyAlignment="1">
      <alignment vertical="center" wrapText="1"/>
    </xf>
    <xf numFmtId="0" fontId="8" fillId="0" borderId="0" xfId="1423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 wrapText="1"/>
    </xf>
    <xf numFmtId="0" fontId="38" fillId="0" borderId="0" xfId="506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12" fillId="0" borderId="2" xfId="1765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8" fillId="0" borderId="0" xfId="506" applyFont="1" applyFill="1" applyBorder="1" applyAlignment="1">
      <alignment vertical="center"/>
    </xf>
    <xf numFmtId="0" fontId="41" fillId="0" borderId="1" xfId="0" applyNumberFormat="1" applyFont="1" applyFill="1" applyBorder="1" applyAlignment="1" applyProtection="1">
      <alignment horizontal="left" vertical="center"/>
    </xf>
    <xf numFmtId="49" fontId="11" fillId="0" borderId="1" xfId="1423" applyNumberFormat="1" applyFont="1" applyFill="1" applyBorder="1" applyAlignment="1" applyProtection="1">
      <alignment vertical="center"/>
    </xf>
    <xf numFmtId="0" fontId="13" fillId="0" borderId="6" xfId="0" applyNumberFormat="1" applyFont="1" applyFill="1" applyBorder="1" applyAlignment="1" applyProtection="1">
      <alignment vertical="center"/>
    </xf>
    <xf numFmtId="0" fontId="13" fillId="0" borderId="1" xfId="0" applyNumberFormat="1" applyFont="1" applyFill="1" applyBorder="1" applyAlignment="1" applyProtection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186" fontId="18" fillId="0" borderId="1" xfId="506" applyNumberFormat="1" applyFont="1" applyFill="1" applyBorder="1" applyAlignment="1">
      <alignment vertical="center"/>
    </xf>
    <xf numFmtId="0" fontId="24" fillId="0" borderId="0" xfId="1167" applyFont="1" applyFill="1" applyAlignment="1">
      <alignment horizontal="left" vertical="center"/>
    </xf>
    <xf numFmtId="0" fontId="8" fillId="0" borderId="0" xfId="1167" applyFont="1" applyFill="1" applyAlignment="1">
      <alignment horizontal="left" vertical="center"/>
    </xf>
    <xf numFmtId="0" fontId="9" fillId="0" borderId="0" xfId="1167" applyNumberFormat="1" applyFont="1" applyFill="1" applyAlignment="1" applyProtection="1">
      <alignment horizontal="center" vertical="center" wrapText="1"/>
    </xf>
    <xf numFmtId="0" fontId="9" fillId="0" borderId="0" xfId="1167" applyNumberFormat="1" applyFont="1" applyFill="1" applyAlignment="1" applyProtection="1">
      <alignment horizontal="center" vertical="center"/>
    </xf>
    <xf numFmtId="0" fontId="10" fillId="0" borderId="5" xfId="1167" applyNumberFormat="1" applyFont="1" applyFill="1" applyBorder="1" applyAlignment="1" applyProtection="1">
      <alignment horizontal="right" vertical="center"/>
    </xf>
    <xf numFmtId="0" fontId="11" fillId="0" borderId="5" xfId="1167" applyNumberFormat="1" applyFont="1" applyFill="1" applyBorder="1" applyAlignment="1" applyProtection="1">
      <alignment horizontal="right" vertical="center"/>
    </xf>
    <xf numFmtId="0" fontId="32" fillId="0" borderId="1" xfId="0" applyNumberFormat="1" applyFont="1" applyFill="1" applyBorder="1" applyAlignment="1" applyProtection="1">
      <alignment horizontal="center" vertical="center"/>
    </xf>
    <xf numFmtId="186" fontId="42" fillId="0" borderId="1" xfId="0" applyNumberFormat="1" applyFont="1" applyFill="1" applyBorder="1" applyAlignment="1" applyProtection="1">
      <alignment horizontal="right" vertical="center"/>
    </xf>
    <xf numFmtId="186" fontId="14" fillId="0" borderId="1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 indent="1"/>
    </xf>
    <xf numFmtId="0" fontId="11" fillId="0" borderId="0" xfId="1167" applyFont="1" applyFill="1" applyBorder="1"/>
    <xf numFmtId="0" fontId="9" fillId="0" borderId="0" xfId="1765" applyFont="1" applyFill="1" applyAlignment="1">
      <alignment horizontal="center" vertical="center"/>
    </xf>
    <xf numFmtId="0" fontId="10" fillId="0" borderId="0" xfId="1765" applyFont="1" applyFill="1" applyAlignment="1">
      <alignment horizontal="right" vertical="center"/>
    </xf>
    <xf numFmtId="0" fontId="12" fillId="0" borderId="0" xfId="1765" applyFont="1" applyFill="1" applyAlignment="1">
      <alignment vertical="center"/>
    </xf>
    <xf numFmtId="0" fontId="11" fillId="0" borderId="0" xfId="1765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27" fillId="0" borderId="0" xfId="1765" applyFont="1" applyFill="1"/>
    <xf numFmtId="0" fontId="27" fillId="0" borderId="0" xfId="1765" applyFont="1" applyFill="1" applyAlignment="1">
      <alignment horizontal="right" wrapText="1"/>
    </xf>
    <xf numFmtId="0" fontId="13" fillId="0" borderId="0" xfId="0" applyFont="1" applyFill="1">
      <alignment vertical="center"/>
    </xf>
    <xf numFmtId="0" fontId="1" fillId="0" borderId="0" xfId="672" applyFont="1" applyFill="1" applyAlignment="1">
      <alignment horizontal="left" vertical="center"/>
    </xf>
    <xf numFmtId="178" fontId="24" fillId="0" borderId="0" xfId="672" applyNumberFormat="1" applyFont="1" applyFill="1" applyAlignment="1">
      <alignment horizontal="right" vertical="center" wrapText="1"/>
    </xf>
    <xf numFmtId="0" fontId="9" fillId="0" borderId="0" xfId="1765" applyFont="1" applyFill="1" applyAlignment="1">
      <alignment horizontal="center" vertical="center" wrapText="1"/>
    </xf>
    <xf numFmtId="0" fontId="9" fillId="0" borderId="0" xfId="1765" applyFont="1" applyFill="1" applyAlignment="1">
      <alignment horizontal="right" vertical="center" wrapText="1"/>
    </xf>
    <xf numFmtId="0" fontId="10" fillId="0" borderId="0" xfId="1765" applyFont="1" applyFill="1" applyAlignment="1">
      <alignment horizontal="right" vertical="center" wrapText="1"/>
    </xf>
    <xf numFmtId="0" fontId="11" fillId="0" borderId="0" xfId="1765" applyFont="1" applyFill="1" applyAlignment="1">
      <alignment horizontal="right" vertical="center"/>
    </xf>
    <xf numFmtId="187" fontId="12" fillId="0" borderId="1" xfId="672" applyNumberFormat="1" applyFont="1" applyFill="1" applyBorder="1" applyAlignment="1">
      <alignment horizontal="center" vertical="center" wrapText="1"/>
    </xf>
    <xf numFmtId="187" fontId="12" fillId="0" borderId="1" xfId="603" applyNumberFormat="1" applyFont="1" applyFill="1" applyBorder="1" applyAlignment="1">
      <alignment horizontal="center" vertical="center" wrapText="1"/>
    </xf>
    <xf numFmtId="186" fontId="32" fillId="0" borderId="1" xfId="0" applyNumberFormat="1" applyFont="1" applyFill="1" applyBorder="1" applyAlignment="1">
      <alignment horizontal="right" vertical="center"/>
    </xf>
    <xf numFmtId="186" fontId="13" fillId="0" borderId="1" xfId="0" applyNumberFormat="1" applyFont="1" applyFill="1" applyBorder="1" applyAlignment="1">
      <alignment horizontal="right" vertical="center"/>
    </xf>
    <xf numFmtId="0" fontId="27" fillId="0" borderId="0" xfId="1765" applyFont="1" applyFill="1" applyAlignment="1">
      <alignment vertical="center"/>
    </xf>
    <xf numFmtId="0" fontId="13" fillId="0" borderId="1" xfId="1765" applyFont="1" applyFill="1" applyBorder="1"/>
    <xf numFmtId="0" fontId="36" fillId="0" borderId="1" xfId="1765" applyFont="1" applyFill="1" applyBorder="1" applyAlignment="1">
      <alignment horizontal="center" vertical="center"/>
    </xf>
    <xf numFmtId="0" fontId="11" fillId="0" borderId="0" xfId="988" applyFont="1" applyFill="1" applyAlignment="1"/>
    <xf numFmtId="0" fontId="11" fillId="0" borderId="0" xfId="1765" applyFont="1" applyFill="1"/>
    <xf numFmtId="0" fontId="8" fillId="0" borderId="0" xfId="672" applyFont="1" applyFill="1" applyAlignment="1">
      <alignment horizontal="left" vertical="center"/>
    </xf>
    <xf numFmtId="0" fontId="11" fillId="0" borderId="0" xfId="1167" applyNumberFormat="1" applyFont="1" applyFill="1" applyAlignment="1" applyProtection="1">
      <alignment horizontal="right" vertical="center"/>
    </xf>
    <xf numFmtId="0" fontId="12" fillId="0" borderId="1" xfId="1765" applyFont="1" applyFill="1" applyBorder="1" applyAlignment="1">
      <alignment vertical="center"/>
    </xf>
    <xf numFmtId="186" fontId="42" fillId="0" borderId="1" xfId="1069" applyNumberFormat="1" applyFont="1" applyFill="1" applyBorder="1" applyAlignment="1">
      <alignment horizontal="right" vertical="center"/>
    </xf>
    <xf numFmtId="182" fontId="42" fillId="0" borderId="1" xfId="1765" applyNumberFormat="1" applyFont="1" applyFill="1" applyBorder="1" applyAlignment="1">
      <alignment horizontal="right" vertical="center"/>
    </xf>
    <xf numFmtId="0" fontId="11" fillId="0" borderId="1" xfId="1069" applyFont="1" applyFill="1" applyBorder="1" applyAlignment="1">
      <alignment horizontal="left" vertical="center" indent="1"/>
    </xf>
    <xf numFmtId="186" fontId="14" fillId="0" borderId="1" xfId="1069" applyNumberFormat="1" applyFont="1" applyFill="1" applyBorder="1" applyAlignment="1">
      <alignment horizontal="right" vertical="center"/>
    </xf>
    <xf numFmtId="182" fontId="14" fillId="0" borderId="1" xfId="1765" applyNumberFormat="1" applyFont="1" applyFill="1" applyBorder="1" applyAlignment="1">
      <alignment horizontal="right" vertical="center"/>
    </xf>
    <xf numFmtId="0" fontId="11" fillId="0" borderId="0" xfId="1765" applyFont="1" applyFill="1" applyAlignment="1">
      <alignment horizontal="left" vertical="top" wrapText="1"/>
    </xf>
    <xf numFmtId="187" fontId="11" fillId="0" borderId="0" xfId="1765" applyNumberFormat="1" applyFont="1" applyFill="1"/>
    <xf numFmtId="0" fontId="43" fillId="0" borderId="0" xfId="1167" applyFont="1" applyFill="1" applyAlignment="1">
      <alignment horizontal="left" vertical="center"/>
    </xf>
    <xf numFmtId="0" fontId="18" fillId="0" borderId="0" xfId="672" applyFont="1" applyFill="1" applyBorder="1" applyAlignment="1">
      <alignment horizontal="center" vertical="center" wrapText="1"/>
    </xf>
    <xf numFmtId="180" fontId="13" fillId="0" borderId="0" xfId="0" applyNumberFormat="1" applyFont="1" applyFill="1" applyBorder="1" applyAlignment="1" applyProtection="1">
      <alignment horizontal="right" vertical="center"/>
    </xf>
  </cellXfs>
  <cellStyles count="1971">
    <cellStyle name="常规" xfId="0" builtinId="0"/>
    <cellStyle name="货币[0]" xfId="1" builtinId="7"/>
    <cellStyle name="差_2-财金互动_四川省2018年财政预算执行情况(样表，稿二）" xfId="2"/>
    <cellStyle name="好_2-67" xfId="3"/>
    <cellStyle name="常规 39" xfId="4"/>
    <cellStyle name="货币" xfId="5" builtinId="4"/>
    <cellStyle name="好_4" xfId="6"/>
    <cellStyle name="好_1-12_四川省2018年财政预算执行情况(样表，稿二）" xfId="7"/>
    <cellStyle name="输入" xfId="8" builtinId="20"/>
    <cellStyle name="常规 47 5" xfId="9"/>
    <cellStyle name="差_2-67_四川省2018年财政预算执行情况(样表，稿二）" xfId="10"/>
    <cellStyle name="20% - 强调文字颜色 3" xfId="11" builtinId="38"/>
    <cellStyle name="差_汇总_2 2 2" xfId="12"/>
    <cellStyle name="常规 3 2_2016年四川省省级一般公共预算支出执行情况表" xfId="13"/>
    <cellStyle name="输出 3" xfId="14"/>
    <cellStyle name="常规 15 4 2" xfId="15"/>
    <cellStyle name="差_Sheet19" xfId="16"/>
    <cellStyle name="差_汇总_2 2_2017年省对市(州)税收返还和转移支付预算_四川省2019年财政预算（草案）（样表，稿二）" xfId="17"/>
    <cellStyle name="差_Sheet14_四川省2017年省对市（州）税收返还和转移支付分地区预算（草案）--社保处" xfId="18"/>
    <cellStyle name="好_2-59_四川省2018年财政预算执行情况(样表，稿二）" xfId="19"/>
    <cellStyle name="差_Sheet29_四川省2018年财政预算执行情况(样表，稿二）" xfId="20"/>
    <cellStyle name="千位分隔[0]" xfId="21" builtinId="6"/>
    <cellStyle name="40% - 强调文字颜色 3" xfId="22" builtinId="39"/>
    <cellStyle name="常规 26 2" xfId="23"/>
    <cellStyle name="常规 31 2" xfId="24"/>
    <cellStyle name="差" xfId="25" builtinId="27"/>
    <cellStyle name="常规 7 3" xfId="26"/>
    <cellStyle name="千位分隔" xfId="27" builtinId="3"/>
    <cellStyle name="强调文字颜色 4 2_四川省2017年省对市（州）税收返还和转移支付分地区预算（草案）--社保处" xfId="28"/>
    <cellStyle name="60% - 强调文字颜色 3" xfId="29" builtinId="40"/>
    <cellStyle name="超链接" xfId="30" builtinId="8"/>
    <cellStyle name="好_5-农村教师周转房建设_四川省2019年财政预算（草案）（样表，稿二）" xfId="31"/>
    <cellStyle name="常规 10 2 2 3" xfId="32"/>
    <cellStyle name="百分比" xfId="33" builtinId="5"/>
    <cellStyle name="差_促进扩大信贷增量 3" xfId="34"/>
    <cellStyle name="已访问的超链接" xfId="35" builtinId="9"/>
    <cellStyle name="常规 17 4_2016年四川省省级一般公共预算支出执行情况表" xfId="36"/>
    <cellStyle name="差_4-14" xfId="37"/>
    <cellStyle name="60% - 强调文字颜色 4 2 2 2" xfId="38"/>
    <cellStyle name="差_27 妇女儿童事业发展专项资金_四川省2018年财政预算执行情况(样表，稿二）" xfId="39"/>
    <cellStyle name="常规_Sheet1_7" xfId="40"/>
    <cellStyle name="0,0&#13;&#10;NA&#13;&#10; 4 2" xfId="41"/>
    <cellStyle name="常规 2 3 5 2 2" xfId="42"/>
    <cellStyle name="好_14 2017年省对市（州）税收返还和转移支付预算分地区情况表（支持基层政权建设补助资金）(1)_四川省2019年财政预算（草案）（样表，稿二）" xfId="43"/>
    <cellStyle name="注释" xfId="44" builtinId="10"/>
    <cellStyle name="60% - 强调文字颜色 2 3" xfId="45"/>
    <cellStyle name="常规 5_2017年省对市(州)税收返还和转移支付预算" xfId="46"/>
    <cellStyle name="好_国家文物保护专项资金_四川省2019年财政预算（草案）（样表，稿二）" xfId="47"/>
    <cellStyle name="常规 6" xfId="48"/>
    <cellStyle name="常规 12 2 2" xfId="49"/>
    <cellStyle name="60% - 强调文字颜色 2" xfId="50" builtinId="36"/>
    <cellStyle name="差_7-中等职业教育发展专项经费_四川省2019年财政预算（草案）（样表，稿二）" xfId="51"/>
    <cellStyle name="解释性文本 2 2" xfId="52"/>
    <cellStyle name="百分比 7" xfId="53"/>
    <cellStyle name="常规 5 2 4" xfId="54"/>
    <cellStyle name="好_Sheet18_四川省2019年财政预算（草案）（样表，稿二）" xfId="55"/>
    <cellStyle name="标题 4" xfId="56" builtinId="19"/>
    <cellStyle name="好_省级文物保护专项资金_四川省2019年财政预算（草案）（样表，稿二）" xfId="57"/>
    <cellStyle name="60% - 强调文字颜色 1 2 2_2017年省对市(州)税收返还和转移支付预算" xfId="58"/>
    <cellStyle name="警告文本" xfId="59" builtinId="11"/>
    <cellStyle name="强调文字颜色 1 2 3" xfId="60"/>
    <cellStyle name="Note_2016年全省及省级财政收支执行及2017年预算草案表（20161206，预审自用稿）" xfId="61"/>
    <cellStyle name="标题" xfId="62" builtinId="15"/>
    <cellStyle name="好_其他工程费用计费" xfId="63"/>
    <cellStyle name="解释性文本" xfId="64" builtinId="53"/>
    <cellStyle name="标题 1" xfId="65" builtinId="16"/>
    <cellStyle name="常规 2 3 2_2017年省对市(州)税收返还和转移支付预算" xfId="66"/>
    <cellStyle name="百分比 4" xfId="67"/>
    <cellStyle name="百分比 5" xfId="68"/>
    <cellStyle name="好_4-30_四川省2019年财政预算（草案）（样表，稿二）" xfId="69"/>
    <cellStyle name="60% - 强调文字颜色 2 2 2 2" xfId="70"/>
    <cellStyle name="差_其他工程费用计费_四川省2017年省对市（州）税收返还和转移支付分地区预算（草案）--社保处" xfId="71"/>
    <cellStyle name="常规 5 2 2" xfId="72"/>
    <cellStyle name="标题 2" xfId="73" builtinId="17"/>
    <cellStyle name="差_25 消防部队大型装备建设补助经费_四川省2019年财政预算（草案）（样表，稿二）" xfId="74"/>
    <cellStyle name="60% - 强调文字颜色 1" xfId="75" builtinId="32"/>
    <cellStyle name="标题 3" xfId="76" builtinId="18"/>
    <cellStyle name="60% - 强调文字颜色 4" xfId="77" builtinId="44"/>
    <cellStyle name="差_2-46_四川省2018年财政预算执行情况(样表，稿二）" xfId="78"/>
    <cellStyle name="常规 6 3 2 2" xfId="79"/>
    <cellStyle name="输出" xfId="80" builtinId="21"/>
    <cellStyle name="好_4-9_四川省2018年财政预算执行情况(样表，稿二）" xfId="81"/>
    <cellStyle name="差_债券贴息计算器_四川省2018年财政预算执行情况(样表，稿二）" xfId="82"/>
    <cellStyle name="好_5 2017年省对市（州）税收返还和转移支付预算分地区情况表（全国重点寺观教堂维修经费业生中央财政补助资金）(1)_四川省2019年财政预算（草案）（样表，稿二）" xfId="83"/>
    <cellStyle name="Input" xfId="84"/>
    <cellStyle name="样式 1_2017年省对市(州)税收返还和转移支付预算" xfId="85"/>
    <cellStyle name="常规 26" xfId="86"/>
    <cellStyle name="常规 31" xfId="87"/>
    <cellStyle name="好_汇总 2 2_2017年省对市(州)税收返还和转移支付预算_四川省2019年财政预算（草案）（样表，稿二）" xfId="88"/>
    <cellStyle name="计算" xfId="89" builtinId="22"/>
    <cellStyle name="常规_国有资本经营预算表样 2" xfId="90"/>
    <cellStyle name="好_2015财金互动汇总（加人行、补成都） 2 2" xfId="91"/>
    <cellStyle name="40% - 强调文字颜色 4 2" xfId="92"/>
    <cellStyle name="检查单元格" xfId="93" builtinId="23"/>
    <cellStyle name="千位分隔 2 3 2 2" xfId="94"/>
    <cellStyle name="20% - 强调文字颜色 6" xfId="95" builtinId="50"/>
    <cellStyle name="常规_2015年全省及省级财政收支执行及2016年预算草案表（20160120）企业处修改 2" xfId="96"/>
    <cellStyle name="强调文字颜色 2" xfId="97" builtinId="33"/>
    <cellStyle name="差_6-省级财政政府与社会资本合作项目综合补助资金_四川省2018年财政预算执行情况(样表，稿二）" xfId="98"/>
    <cellStyle name="好_3-义务教育均衡发展专项" xfId="99"/>
    <cellStyle name="链接单元格" xfId="100" builtinId="24"/>
    <cellStyle name="60% - 强调文字颜色 4 2 3" xfId="101"/>
    <cellStyle name="0,0&#13;&#10;NA&#13;&#10; 5" xfId="102"/>
    <cellStyle name="好_汇总 2 3_四川省2018年财政预算执行情况(样表，稿二）" xfId="103"/>
    <cellStyle name="汇总" xfId="104" builtinId="25"/>
    <cellStyle name="差_2-义务教育经费保障机制改革_四川省2019年财政预算（草案）（样表，稿二）" xfId="105"/>
    <cellStyle name="好" xfId="106" builtinId="26"/>
    <cellStyle name="20% - 强调文字颜色 3 3" xfId="107"/>
    <cellStyle name="20% - Accent3 2" xfId="108"/>
    <cellStyle name="好_2017年省对市（州）税收返还和转移支付预算分地区情况表（华侨事务补助）(1)" xfId="109"/>
    <cellStyle name="适中" xfId="110" builtinId="28"/>
    <cellStyle name="20% - 强调文字颜色 5" xfId="111" builtinId="46"/>
    <cellStyle name="强调文字颜色 1" xfId="112" builtinId="29"/>
    <cellStyle name="常规 2 2 2 4" xfId="113"/>
    <cellStyle name="常规_国资决算以及执行情况0712 2 2 2" xfId="114"/>
    <cellStyle name="20% - 强调文字颜色 1" xfId="115" builtinId="30"/>
    <cellStyle name="40% - 强调文字颜色 1" xfId="116" builtinId="31"/>
    <cellStyle name="常规 47 2 3" xfId="117"/>
    <cellStyle name="20% - 强调文字颜色 2" xfId="118" builtinId="34"/>
    <cellStyle name="40% - 强调文字颜色 2" xfId="119" builtinId="35"/>
    <cellStyle name="常规 47 2 4" xfId="120"/>
    <cellStyle name="常规_录入表" xfId="121"/>
    <cellStyle name="强调文字颜色 3" xfId="122" builtinId="37"/>
    <cellStyle name="千位分隔 2 2 4 2" xfId="123"/>
    <cellStyle name="好_7-中等职业教育发展专项经费_四川省2018年财政预算执行情况(样表，稿二）" xfId="124"/>
    <cellStyle name="40% - Accent1_2016年四川省省级一般公共预算支出执行情况表" xfId="125"/>
    <cellStyle name="好_促进扩大信贷增量_2017年省对市(州)税收返还和转移支付预算" xfId="126"/>
    <cellStyle name="强调文字颜色 4" xfId="127" builtinId="41"/>
    <cellStyle name="差_汇总_2 2 3" xfId="128"/>
    <cellStyle name="20% - 强调文字颜色 4" xfId="129" builtinId="42"/>
    <cellStyle name="40% - 强调文字颜色 4" xfId="130" builtinId="43"/>
    <cellStyle name="常规 26 3" xfId="131"/>
    <cellStyle name="常规 31 3" xfId="132"/>
    <cellStyle name="差_汇总_2 2_2017年省对市(州)税收返还和转移支付预算" xfId="133"/>
    <cellStyle name="强调文字颜色 5" xfId="134" builtinId="45"/>
    <cellStyle name="好_2015直接融资汇总表" xfId="135"/>
    <cellStyle name="40% - 强调文字颜色 5" xfId="136" builtinId="47"/>
    <cellStyle name="好_Sheet19_四川省2017年省对市（州）税收返还和转移支付分地区预算（草案）--社保处" xfId="137"/>
    <cellStyle name="60% - 强调文字颜色 5 2 2 2" xfId="138"/>
    <cellStyle name="常规 2 5 3 2" xfId="139"/>
    <cellStyle name="60% - 强调文字颜色 5" xfId="140" builtinId="48"/>
    <cellStyle name="差_4-9_四川省2018年财政预算执行情况(样表，稿二）" xfId="141"/>
    <cellStyle name="Accent2_收入" xfId="142"/>
    <cellStyle name="差_促进扩大信贷增量 3_2017年省对市(州)税收返还和转移支付预算_四川省2018年财政预算执行情况(样表，稿二）" xfId="143"/>
    <cellStyle name="强调文字颜色 6" xfId="144" builtinId="49"/>
    <cellStyle name="Heading 3 2" xfId="145"/>
    <cellStyle name="0,0&#13;&#10;NA&#13;&#10;" xfId="146"/>
    <cellStyle name="差_2-62_四川省2017年省对市（州）税收返还和转移支付分地区预算（草案）--社保处" xfId="147"/>
    <cellStyle name="好_2015财金互动汇总（加人行、补成都） 4" xfId="148"/>
    <cellStyle name="适中 2" xfId="149"/>
    <cellStyle name="60% - 强调文字颜色 5 2 2 3" xfId="150"/>
    <cellStyle name="40% - 强调文字颜色 6" xfId="151" builtinId="51"/>
    <cellStyle name="60% - 强调文字颜色 6" xfId="152" builtinId="52"/>
    <cellStyle name="警告文本 2 2 4" xfId="153"/>
    <cellStyle name="千位分隔 2 2 2 3" xfId="154"/>
    <cellStyle name="常规 3 6 2" xfId="155"/>
    <cellStyle name="千位分隔 3 3" xfId="156"/>
    <cellStyle name="标题 4 2 3" xfId="157"/>
    <cellStyle name="差_科技口6-30-35" xfId="158"/>
    <cellStyle name="好_体育场馆免费低收费开放补助资金_四川省2018年财政预算执行情况(样表，稿二）" xfId="159"/>
    <cellStyle name="60% - 强调文字颜色 3 2 2 2" xfId="160"/>
    <cellStyle name="输出 2 3" xfId="161"/>
    <cellStyle name="40% - 强调文字颜色 5 2 2 3" xfId="162"/>
    <cellStyle name="差_4-22_四川省2019年财政预算（草案）（样表，稿二）" xfId="163"/>
    <cellStyle name="好_促进扩大信贷增量 2 2_2017年省对市(州)税收返还和转移支付预算_四川省2018年财政预算执行情况(样表，稿二）" xfId="164"/>
    <cellStyle name="差_文化产业发展专项资金" xfId="165"/>
    <cellStyle name="差_Sheet19_四川省2017年省对市（州）税收返还和转移支付分地区预算（草案）--社保处" xfId="166"/>
    <cellStyle name="差_促进扩大信贷增量 2 3" xfId="167"/>
    <cellStyle name="好_2016年四川省省级一般公共预算支出执行情况表_四川省2019年财政预算（草案）（样表，稿二）" xfId="168"/>
    <cellStyle name="差_四川省2017年省对市（州）税收返还和转移支付分地区预算（草案）--社保处" xfId="169"/>
    <cellStyle name="计算 2_四川省2017年省对市（州）税收返还和转移支付分地区预算（草案）--社保处" xfId="170"/>
    <cellStyle name="好_5-农村教师周转房建设" xfId="171"/>
    <cellStyle name="好 2 2 2" xfId="172"/>
    <cellStyle name="好_四川省2017年省对市（州）税收返还和转移支付分地区预算（草案）--教科文处_四川省2018年财政预算执行情况(样表，稿二）" xfId="173"/>
    <cellStyle name="好_汇总 2_四川省2018年财政预算执行情况(样表，稿二）" xfId="174"/>
    <cellStyle name="千位分隔 2" xfId="175"/>
    <cellStyle name="常规 30 2_2016年四川省省级一般公共预算支出执行情况表" xfId="176"/>
    <cellStyle name="好_四川省2019年财政预算（草案）（样表，稿二）" xfId="177"/>
    <cellStyle name="差_汇总_2 2_2017年省对市(州)税收返还和转移支付预算_四川省2018年财政预算执行情况(样表，稿二）" xfId="178"/>
    <cellStyle name="差_2015财金互动汇总（加人行、补成都） 4" xfId="179"/>
    <cellStyle name="差_债券贴息计算器" xfId="180"/>
    <cellStyle name="常规 5 5" xfId="181"/>
    <cellStyle name="常规 7 2_2017年省对市(州)税收返还和转移支付预算" xfId="182"/>
    <cellStyle name="好_4-9" xfId="183"/>
    <cellStyle name="警告文本 2 2 2 2" xfId="184"/>
    <cellStyle name="汇总 2 2 3 2" xfId="185"/>
    <cellStyle name="差_Sheet29_四川省2019年财政预算（草案）（样表，稿二）" xfId="186"/>
    <cellStyle name="好_2-59_四川省2019年财政预算（草案）（样表，稿二）" xfId="187"/>
    <cellStyle name="千位[0]_ 表八" xfId="188"/>
    <cellStyle name="差_Sheet14_四川省2018年财政预算执行情况(样表，稿二）" xfId="189"/>
    <cellStyle name="常规 40 2" xfId="190"/>
    <cellStyle name="常规 35 2" xfId="191"/>
    <cellStyle name="强调文字颜色 2 2 2 2" xfId="192"/>
    <cellStyle name="20% - Accent1 2" xfId="193"/>
    <cellStyle name="20% - 强调文字颜色 1 3" xfId="194"/>
    <cellStyle name="20% - 强调文字颜色 4 2 2_2017年省对市(州)税收返还和转移支付预算" xfId="195"/>
    <cellStyle name="Note 2 2" xfId="196"/>
    <cellStyle name="标题 5 2" xfId="197"/>
    <cellStyle name="好_4-8_四川省2019年财政预算（草案）（样表，稿二）" xfId="198"/>
    <cellStyle name="输入 2 2" xfId="199"/>
    <cellStyle name="好_其他工程费用计费_四川省2017年省对市（州）税收返还和转移支付分地区预算（草案）--社保处" xfId="200"/>
    <cellStyle name="好_省级科技计划项目专项资金" xfId="201"/>
    <cellStyle name="差_Sheet25_四川省2018年财政预算执行情况(样表，稿二）" xfId="202"/>
    <cellStyle name="常规 10 2 3 2" xfId="203"/>
    <cellStyle name="好_2-55_四川省2018年财政预算执行情况(样表，稿二）" xfId="204"/>
    <cellStyle name="好_2-60_四川省2018年财政预算执行情况(样表，稿二）" xfId="205"/>
    <cellStyle name="强调文字颜色 4 2 2_2017年省对市(州)税收返还和转移支付预算" xfId="206"/>
    <cellStyle name="60% - Accent6_收入" xfId="207"/>
    <cellStyle name="差_6-扶持民办教育专项_四川省2019年财政预算（草案）（样表，稿二）" xfId="208"/>
    <cellStyle name="常规 2 3 2 2 2" xfId="209"/>
    <cellStyle name="Total 3" xfId="210"/>
    <cellStyle name="好_Sheet29" xfId="211"/>
    <cellStyle name="差_2-45_四川省2017年省对市（州）税收返还和转移支付分地区预算（草案）--社保处" xfId="212"/>
    <cellStyle name="差_2-50_四川省2017年省对市（州）税收返还和转移支付分地区预算（草案）--社保处" xfId="213"/>
    <cellStyle name="60% - Accent4" xfId="214"/>
    <cellStyle name="差_公共文化服务体系建设_四川省2018年财政预算执行情况(样表，稿二）" xfId="215"/>
    <cellStyle name="差_省级科技计划项目专项资金_四川省2019年财政预算（草案）（样表，稿二）" xfId="216"/>
    <cellStyle name="好_Sheet18" xfId="217"/>
    <cellStyle name="20% - 强调文字颜色 4 2 3" xfId="218"/>
    <cellStyle name="常规 10 2 5 2" xfId="219"/>
    <cellStyle name="好_Sheet26" xfId="220"/>
    <cellStyle name="20% - 强调文字颜色 3 2 2_2017年省对市(州)税收返还和转移支付预算" xfId="221"/>
    <cellStyle name="强调文字颜色 5 3" xfId="222"/>
    <cellStyle name="常规 3 6" xfId="223"/>
    <cellStyle name="差_Sheet7" xfId="224"/>
    <cellStyle name="差_汇总 2 3_四川省2019年财政预算（草案）（样表，稿二）" xfId="225"/>
    <cellStyle name="好_1-政策性保险财政补助资金_四川省2019年财政预算（草案）（样表，稿二）" xfId="226"/>
    <cellStyle name="常规 10 4 3 4 2" xfId="227"/>
    <cellStyle name="60% - 强调文字颜色 4 2 2_2017年省对市(州)税收返还和转移支付预算" xfId="228"/>
    <cellStyle name="差_支出" xfId="229"/>
    <cellStyle name="好_汇总 2 2" xfId="230"/>
    <cellStyle name="好_Sheet25_四川省2017年省对市（州）税收返还和转移支付分地区预算（草案）--社保处" xfId="231"/>
    <cellStyle name="常规 3 2 3 2 2" xfId="232"/>
    <cellStyle name="好_3-创业担保贷款贴息及奖补" xfId="233"/>
    <cellStyle name="好_23 铁路护路专项经费" xfId="234"/>
    <cellStyle name="千位分隔 4 2" xfId="235"/>
    <cellStyle name="好_24 维稳经费_四川省2018年财政预算执行情况(样表，稿二）" xfId="236"/>
    <cellStyle name="差_汇总_1 2 3" xfId="237"/>
    <cellStyle name="汇总 2 2 2" xfId="238"/>
    <cellStyle name="好_促进扩大信贷增量 2_四川省2018年财政预算执行情况(样表，稿二）" xfId="239"/>
    <cellStyle name="差_2015直接融资汇总表 2_2017年省对市(州)税收返还和转移支付预算" xfId="240"/>
    <cellStyle name="差_2015直接融资汇总表 3_2017年省对市(州)税收返还和转移支付预算" xfId="241"/>
    <cellStyle name="20% - 强调文字颜色 6 2" xfId="242"/>
    <cellStyle name="常规 10 2 6" xfId="243"/>
    <cellStyle name="40% - Accent3_2016年四川省省级一般公共预算支出执行情况表" xfId="244"/>
    <cellStyle name="好_4-24" xfId="245"/>
    <cellStyle name="百分比 4 3" xfId="246"/>
    <cellStyle name="常规_2007年全省及省级财政收支执行及2008年预算草案表（周宇提供决算数据2.26）" xfId="247"/>
    <cellStyle name="差_20 国防动员专项经费_四川省2019年财政预算（草案）（样表，稿二）" xfId="248"/>
    <cellStyle name="好_15-省级防震减灾分情况_四川省2018年财政预算执行情况(样表，稿二）" xfId="249"/>
    <cellStyle name="60% - 强调文字颜色 4 2 2" xfId="250"/>
    <cellStyle name="40% - 强调文字颜色 3 2_四川省2017年省对市（州）税收返还和转移支付分地区预算（草案）--社保处" xfId="251"/>
    <cellStyle name="常规 48 2 2 2" xfId="252"/>
    <cellStyle name="强调文字颜色 4 2 3" xfId="253"/>
    <cellStyle name="差_3-创业担保贷款贴息及奖补_四川省2019年财政预算（草案）（样表，稿二）" xfId="254"/>
    <cellStyle name="好_2017年省对市(州)税收返还和转移支付预算" xfId="255"/>
    <cellStyle name="60% - 强调文字颜色 5 2 2" xfId="256"/>
    <cellStyle name="常规 2 5 3" xfId="257"/>
    <cellStyle name="差_“三区”文化人才专项资金_四川省2019年财政预算（草案）（样表，稿二）" xfId="258"/>
    <cellStyle name="差_4-23" xfId="259"/>
    <cellStyle name="差_四川省2017年省对市（州）税收返还和转移支付分地区预算（草案）--行政政法处" xfId="260"/>
    <cellStyle name="好_汇总_四川省2017年省对市（州）税收返还和转移支付分地区预算（草案）--社保处" xfId="261"/>
    <cellStyle name="强调文字颜色 2 2 2" xfId="262"/>
    <cellStyle name="20% - Accent1" xfId="263"/>
    <cellStyle name="差_汇总_2017年省对市(州)税收返还和转移支付预算_四川省2018年财政预算执行情况(样表，稿二）" xfId="264"/>
    <cellStyle name="好_1-学前教育发展专项资金_四川省2019年财政预算（草案）（样表，稿二）" xfId="265"/>
    <cellStyle name="好_债券贴息计算器_四川省2018年财政预算执行情况(样表，稿二）" xfId="266"/>
    <cellStyle name="差_四川省2017年省对市（州）税收返还和转移支付分地区预算（草案）--教科文处_四川省2018年财政预算执行情况(样表，稿二）" xfId="267"/>
    <cellStyle name="60% - 强调文字颜色 4 2_四川省2017年省对市（州）税收返还和转移支付分地区预算（草案）--社保处" xfId="268"/>
    <cellStyle name="标题 3 2" xfId="269"/>
    <cellStyle name="常规 7 2 3" xfId="270"/>
    <cellStyle name="百分比 6 2" xfId="271"/>
    <cellStyle name="检查单元格 2_四川省2017年省对市（州）税收返还和转移支付分地区预算（草案）--社保处" xfId="272"/>
    <cellStyle name="常规 2 2 2 3" xfId="273"/>
    <cellStyle name="常规 37 3" xfId="274"/>
    <cellStyle name="好_2015直接融资汇总表_2017年省对市(州)税收返还和转移支付预算" xfId="275"/>
    <cellStyle name="链接单元格 2 2 2" xfId="276"/>
    <cellStyle name="差_10-扶持民族地区教育发展" xfId="277"/>
    <cellStyle name="输出 2 2" xfId="278"/>
    <cellStyle name="好_9 2017年省对市（州）税收返还和转移支付预算分地区情况表（全省工商行政管理专项经费）(1)_四川省2018年财政预算执行情况(样表，稿二）" xfId="279"/>
    <cellStyle name="常规 9" xfId="280"/>
    <cellStyle name="差_23 铁路护路专项经费" xfId="281"/>
    <cellStyle name="好_4-5" xfId="282"/>
    <cellStyle name="Explanatory Text 2" xfId="283"/>
    <cellStyle name="差_2-58_四川省2017年省对市（州）税收返还和转移支付分地区预算（草案）--社保处" xfId="284"/>
    <cellStyle name="好_7-中等职业教育发展专项经费_四川省2019年财政预算（草案）（样表，稿二）" xfId="285"/>
    <cellStyle name="注释 2 2 2" xfId="286"/>
    <cellStyle name="好_1 2017年省对市（州）税收返还和转移支付预算分地区情况表（华侨事务补助）(1)" xfId="287"/>
    <cellStyle name="强调文字颜色 5 2 2_2017年省对市(州)税收返还和转移支付预算" xfId="288"/>
    <cellStyle name="差_2-46_四川省2017年省对市（州）税收返还和转移支付分地区预算（草案）--社保处" xfId="289"/>
    <cellStyle name="差_四川省2019年财政预算（草案）（样表，稿二）" xfId="290"/>
    <cellStyle name="常规 15 2 2" xfId="291"/>
    <cellStyle name="常规 20 2 2" xfId="292"/>
    <cellStyle name="差_4-21" xfId="293"/>
    <cellStyle name="标题 1 2 3" xfId="294"/>
    <cellStyle name="好_2017年省对市(州)税收返还和转移支付预算_四川省2018年财政预算执行情况(样表，稿二）" xfId="295"/>
    <cellStyle name="差 2" xfId="296"/>
    <cellStyle name="Heading 1" xfId="297"/>
    <cellStyle name="好_促进扩大信贷增量 3_四川省2018年财政预算执行情况(样表，稿二）" xfId="298"/>
    <cellStyle name="常规 3 2 4" xfId="299"/>
    <cellStyle name="未定义" xfId="300"/>
    <cellStyle name="差_10 2017年省对市（州）税收返还和转移支付预算分地区情况表（寺观教堂维修补助资金）(1)" xfId="301"/>
    <cellStyle name="差_Sheet20_四川省2017年省对市（州）税收返还和转移支付分地区预算（草案）--社保处" xfId="302"/>
    <cellStyle name="差_Sheet15_四川省2017年省对市（州）税收返还和转移支付分地区预算（草案）--社保处" xfId="303"/>
    <cellStyle name="好_2-50_四川省2017年省对市（州）税收返还和转移支付分地区预算（草案）--社保处" xfId="304"/>
    <cellStyle name="好_2-45_四川省2017年省对市（州）税收返还和转移支付分地区预算（草案）--社保处" xfId="305"/>
    <cellStyle name="计算 2 2_2017年省对市(州)税收返还和转移支付预算" xfId="306"/>
    <cellStyle name="常规 25 2_2016年社保基金收支执行及2017年预算草案表" xfId="307"/>
    <cellStyle name="40% - 强调文字颜色 6 2_四川省2017年省对市（州）税收返还和转移支付分地区预算（草案）--社保处" xfId="308"/>
    <cellStyle name="差_汇总 3_2017年省对市(州)税收返还和转移支付预算_四川省2019年财政预算（草案）（样表，稿二）" xfId="309"/>
    <cellStyle name="常规 2 3 4 2" xfId="310"/>
    <cellStyle name="好_2-52_四川省2019年财政预算（草案）（样表，稿二）" xfId="311"/>
    <cellStyle name="差_Sheet22_四川省2019年财政预算（草案）（样表，稿二）" xfId="312"/>
    <cellStyle name="好_省级科技计划项目专项资金_四川省2018年财政预算执行情况(样表，稿二）" xfId="313"/>
    <cellStyle name="常规 12" xfId="314"/>
    <cellStyle name="差_2-62" xfId="315"/>
    <cellStyle name="常规 47 3 2" xfId="316"/>
    <cellStyle name="常规_功能科目对照" xfId="317"/>
    <cellStyle name="好_公共文化服务体系建设" xfId="318"/>
    <cellStyle name="20% - 强调文字颜色 3 2 2 2" xfId="319"/>
    <cellStyle name="差_省级体育专项资金_四川省2018年财政预算执行情况(样表，稿二）" xfId="320"/>
    <cellStyle name="差_4-22" xfId="321"/>
    <cellStyle name="好_4-14_四川省2018年财政预算执行情况(样表，稿二）" xfId="322"/>
    <cellStyle name="差 2_四川省2017年省对市（州）税收返还和转移支付分地区预算（草案）--社保处" xfId="323"/>
    <cellStyle name="好_汇总 2 2_四川省2018年财政预算执行情况(样表，稿二）" xfId="324"/>
    <cellStyle name="好_汇总_2017年省对市(州)税收返还和转移支付预算_四川省2018年财政预算执行情况(样表，稿二）" xfId="325"/>
    <cellStyle name="20% - Accent1_2016年四川省省级一般公共预算支出执行情况表" xfId="326"/>
    <cellStyle name="好_汇总 3_四川省2017年省对市（州）税收返还和转移支付分地区预算（草案）--社保处" xfId="327"/>
    <cellStyle name="差_2015直接融资汇总表 2 2_2017年省对市(州)税收返还和转移支付预算" xfId="328"/>
    <cellStyle name="好_促进扩大信贷增量 2 2_2017年省对市(州)税收返还和转移支付预算" xfId="329"/>
    <cellStyle name="常规 28_2016年社保基金收支执行及2017年预算草案表" xfId="330"/>
    <cellStyle name="好_13 2017年省对市（州）税收返还和转移支付预算分地区情况表（审计能力提升专项经费）(1)" xfId="331"/>
    <cellStyle name="差_22 2017年省对市（州）税收返还和转移支付预算分地区情况表（交警业务经费）(1)_四川省2018年财政预算执行情况(样表，稿二）" xfId="332"/>
    <cellStyle name="常规 2 3 3" xfId="333"/>
    <cellStyle name="差_14 2017年省对市（州）税收返还和转移支付预算分地区情况表（支持基层政权建设补助资金）(1)" xfId="334"/>
    <cellStyle name="常规_扣90万" xfId="335"/>
    <cellStyle name="常规 17_2016年四川省省级一般公共预算支出执行情况表" xfId="336"/>
    <cellStyle name="好_Sheet14_四川省2019年财政预算（草案）（样表，稿二）" xfId="337"/>
    <cellStyle name="差_汇总 3_2017年省对市(州)税收返还和转移支付预算" xfId="338"/>
    <cellStyle name="好_宣传文化事业发展专项资金_四川省2019年财政预算（草案）（样表，稿二）" xfId="339"/>
    <cellStyle name="好_25 消防部队大型装备建设补助经费_四川省2019年财政预算（草案）（样表，稿二）" xfId="340"/>
    <cellStyle name="差_四川省2017年省对市（州）税收返还和转移支付分地区预算（草案）--债务金融处" xfId="341"/>
    <cellStyle name="标题 5 2 2" xfId="342"/>
    <cellStyle name="差_2-52_四川省2019年财政预算（草案）（样表，稿二）" xfId="343"/>
    <cellStyle name="检查单元格 3" xfId="344"/>
    <cellStyle name="汇总 2 4" xfId="345"/>
    <cellStyle name="40% - 强调文字颜色 4 2 3" xfId="346"/>
    <cellStyle name="差_国家级非物质文化遗产保护专项资金_四川省2019年财政预算（草案）（样表，稿二）" xfId="347"/>
    <cellStyle name="差_123_四川省2019年财政预算（草案）（样表，稿二）" xfId="348"/>
    <cellStyle name="20% - 强调文字颜色 4 2_四川省2017年省对市（州）税收返还和转移支付分地区预算（草案）--社保处" xfId="349"/>
    <cellStyle name="差_促进扩大信贷增量 2_四川省2019年财政预算（草案）（样表，稿二）" xfId="350"/>
    <cellStyle name="强调文字颜色 5 2 2" xfId="351"/>
    <cellStyle name="差_7-普惠金融政府和社会资本合作以奖代补资金" xfId="352"/>
    <cellStyle name="常规 10 4 3 2 2" xfId="353"/>
    <cellStyle name="好_地方纪检监察机关办案补助专项资金_四川省2019年财政预算（草案）（样表，稿二）" xfId="354"/>
    <cellStyle name="千位分隔 2 4 2" xfId="355"/>
    <cellStyle name="汇总 2 2 4" xfId="356"/>
    <cellStyle name="警告文本 2 2 3" xfId="357"/>
    <cellStyle name="强调文字颜色 2 2_四川省2017年省对市（州）税收返还和转移支付分地区预算（草案）--社保处" xfId="358"/>
    <cellStyle name="40% - 强调文字颜色 6 3" xfId="359"/>
    <cellStyle name="好_2015直接融资汇总表 3_2017年省对市(州)税收返还和转移支付预算" xfId="360"/>
    <cellStyle name="差_Sheet14_四川省2019年财政预算（草案）（样表，稿二）" xfId="361"/>
    <cellStyle name="60% - 强调文字颜色 4 3" xfId="362"/>
    <cellStyle name="好_2015直接融资汇总表 2 2" xfId="363"/>
    <cellStyle name="40% - 强调文字颜色 5 2 2" xfId="364"/>
    <cellStyle name="差_促进扩大信贷增量 2 3_四川省2018年财政预算执行情况(样表，稿二）" xfId="365"/>
    <cellStyle name="差_汇总 2 2_四川省2017年省对市（州）税收返还和转移支付分地区预算（草案）--社保处" xfId="366"/>
    <cellStyle name="好_2" xfId="367"/>
    <cellStyle name="好_28 基层干训机构建设补助专项资金_四川省2018年财政预算执行情况(样表，稿二）" xfId="368"/>
    <cellStyle name="好_汇总 3_2017年省对市(州)税收返还和转移支付预算_四川省2018年财政预算执行情况(样表，稿二）" xfId="369"/>
    <cellStyle name="Linked Cell 2" xfId="370"/>
    <cellStyle name="检查单元格 2 2" xfId="371"/>
    <cellStyle name="汇总 2 3 2" xfId="372"/>
    <cellStyle name="常规_国有资本经营预算表样 2 2 2" xfId="373"/>
    <cellStyle name="差_省级文化发展专项资金_四川省2018年财政预算执行情况(样表，稿二）" xfId="374"/>
    <cellStyle name="好_2-62_四川省2019年财政预算（草案）（样表，稿二）" xfId="375"/>
    <cellStyle name="差_Sheet32_四川省2019年财政预算（草案）（样表，稿二）" xfId="376"/>
    <cellStyle name="差_Sheet27_四川省2019年财政预算（草案）（样表，稿二）" xfId="377"/>
    <cellStyle name="常规_第三批 (2)" xfId="378"/>
    <cellStyle name="Heading 3_2016年全省及省级财政收支执行及2017年预算草案表（20161206，预审自用稿）" xfId="379"/>
    <cellStyle name="差_4-14_四川省2018年财政预算执行情况(样表，稿二）" xfId="380"/>
    <cellStyle name="好_2-65" xfId="381"/>
    <cellStyle name="差_促进扩大信贷增量 3_四川省2018年财政预算执行情况(样表，稿二）" xfId="382"/>
    <cellStyle name="20% - 强调文字颜色 6 3" xfId="383"/>
    <cellStyle name="20% - Accent6 2" xfId="384"/>
    <cellStyle name="差_汇总 3_四川省2018年财政预算执行情况(样表，稿二）" xfId="385"/>
    <cellStyle name="千位分隔 2 2 2 3 2" xfId="386"/>
    <cellStyle name="好_促进扩大信贷增量 2 3_四川省2019年财政预算（草案）（样表，稿二）" xfId="387"/>
    <cellStyle name="差_省级文化发展专项资金" xfId="388"/>
    <cellStyle name="好_27 妇女儿童事业发展专项资金" xfId="389"/>
    <cellStyle name="差_12 2017年省对市（州）税收返还和转移支付预算分地区情况表（民族地区春节慰问经费）(1)_四川省2019年财政预算（草案）（样表，稿二）" xfId="390"/>
    <cellStyle name="Good 2" xfId="391"/>
    <cellStyle name="常规 10 2" xfId="392"/>
    <cellStyle name="好_2017年省对市(州)税收返还和转移支付预算_四川省2019年财政预算（草案）（样表，稿二）" xfId="393"/>
    <cellStyle name="常规 47 4 2" xfId="394"/>
    <cellStyle name="好_四川省2017年省对市（州）税收返还和转移支付分地区预算（草案）--教科文处_四川省2019年财政预算（草案）（样表，稿二）" xfId="395"/>
    <cellStyle name="好_汇总 2_四川省2019年财政预算（草案）（样表，稿二）" xfId="396"/>
    <cellStyle name="标题 1 2 2_2017年省对市(州)税收返还和转移支付预算" xfId="397"/>
    <cellStyle name="差_文化产业发展专项资金_四川省2018年财政预算执行情况(样表，稿二）" xfId="398"/>
    <cellStyle name="差_促进扩大信贷增量 2_2017年省对市(州)税收返还和转移支付预算_四川省2018年财政预算执行情况(样表，稿二）" xfId="399"/>
    <cellStyle name="常规 33" xfId="400"/>
    <cellStyle name="常规 28" xfId="401"/>
    <cellStyle name="好_Sheet2" xfId="402"/>
    <cellStyle name="差_地方纪检监察机关办案补助专项资金_四川省2019年财政预算（草案）（样表，稿二）" xfId="403"/>
    <cellStyle name="常规 13" xfId="404"/>
    <cellStyle name="常规_省级科预算草案表1.14 2 2" xfId="405"/>
    <cellStyle name="常规 28 2 2 2" xfId="406"/>
    <cellStyle name="常规 21 5" xfId="407"/>
    <cellStyle name="差_促进扩大信贷增量_2017年省对市(州)税收返还和转移支付预算_四川省2018年财政预算执行情况(样表，稿二）" xfId="408"/>
    <cellStyle name="40% - 强调文字颜色 1 2 2" xfId="409"/>
    <cellStyle name="40% - 强调文字颜色 6 2 2 3" xfId="410"/>
    <cellStyle name="差_2-58" xfId="411"/>
    <cellStyle name="差_4-20" xfId="412"/>
    <cellStyle name="差_4-15" xfId="413"/>
    <cellStyle name="差_促进扩大信贷增量 4" xfId="414"/>
    <cellStyle name="标题 1 2 2" xfId="415"/>
    <cellStyle name="百分比 4 2 2" xfId="416"/>
    <cellStyle name="好_15-省级防震减灾分情况_四川省2019年财政预算（草案）（样表，稿二）" xfId="417"/>
    <cellStyle name="20% - 强调文字颜色 2 2_四川省2017年省对市（州）税收返还和转移支付分地区预算（草案）--社保处" xfId="418"/>
    <cellStyle name="差_2017年省对市（州）税收返还和转移支付预算分地区情况表（华侨事务补助）(1)_四川省2018年财政预算执行情况(样表，稿二）" xfId="419"/>
    <cellStyle name="差 2 3" xfId="420"/>
    <cellStyle name="差_2015财金互动汇总（加人行、补成都）_2017年省对市(州)税收返还和转移支付预算" xfId="421"/>
    <cellStyle name="好_10 2017年省对市（州）税收返还和转移支付预算分地区情况表（寺观教堂维修补助资金）(1)" xfId="422"/>
    <cellStyle name="差_汇总 2 2_2017年省对市(州)税收返还和转移支付预算" xfId="423"/>
    <cellStyle name="常规 11 4" xfId="424"/>
    <cellStyle name="20% - 强调文字颜色 1 2 2" xfId="425"/>
    <cellStyle name="好_5-中央财政统借统还外债项目资金_四川省2018年财政预算执行情况(样表，稿二）" xfId="426"/>
    <cellStyle name="常规 2 3 2 3" xfId="427"/>
    <cellStyle name="差_2-67_四川省2019年财政预算（草案）（样表，稿二）" xfId="428"/>
    <cellStyle name="Note" xfId="429"/>
    <cellStyle name="好_1-12_四川省2019年财政预算（草案）（样表，稿二）" xfId="430"/>
    <cellStyle name="差_Sheet29" xfId="431"/>
    <cellStyle name="好_2-59" xfId="432"/>
    <cellStyle name="60% - Accent5_收入" xfId="433"/>
    <cellStyle name="好_“三区”文化人才专项资金_四川省2019年财政预算（草案）（样表，稿二）" xfId="434"/>
    <cellStyle name="20% - 强调文字颜色 6 2 2 3" xfId="435"/>
    <cellStyle name="60% - 强调文字颜色 6 3" xfId="436"/>
    <cellStyle name="好_4-31_四川省2019年财政预算（草案）（样表，稿二）" xfId="437"/>
    <cellStyle name="差_2015直接融资汇总表 2 3" xfId="438"/>
    <cellStyle name="好_1-政策性保险财政补助资金" xfId="439"/>
    <cellStyle name="差_汇总 2 3" xfId="440"/>
    <cellStyle name="常规 47 2 3 2" xfId="441"/>
    <cellStyle name="40% - 强调文字颜色 1 2" xfId="442"/>
    <cellStyle name="差_4-29_四川省2019年财政预算（草案）（样表，稿二）" xfId="443"/>
    <cellStyle name="好_Sheet22_四川省2017年省对市（州）税收返还和转移支付分地区预算（草案）--社保处" xfId="444"/>
    <cellStyle name="常规 10 5" xfId="445"/>
    <cellStyle name="差_%84表2：2016-2018年省级部门三年滚动规划报表" xfId="446"/>
    <cellStyle name="差_四川省2018年财政预算执行情况(样表，稿二）" xfId="447"/>
    <cellStyle name="Warning Text 2" xfId="448"/>
    <cellStyle name="差_汇总_2 3_四川省2018年财政预算执行情况(样表，稿二）" xfId="449"/>
    <cellStyle name="好_地方纪检监察机关办案补助专项资金_四川省2017年省对市（州）税收返还和转移支付分地区预算（草案）--社保处" xfId="450"/>
    <cellStyle name="20% - 强调文字颜色 1 2 3" xfId="451"/>
    <cellStyle name="Accent4" xfId="452"/>
    <cellStyle name="常规 25 2 2 2" xfId="453"/>
    <cellStyle name="差_13 2017年省对市（州）税收返还和转移支付预算分地区情况表（审计能力提升专项经费）(1)" xfId="454"/>
    <cellStyle name="常规 6 2_2017年省对市(州)税收返还和转移支付预算" xfId="455"/>
    <cellStyle name="输出 2 4" xfId="456"/>
    <cellStyle name="好_4_四川省2018年财政预算执行情况(样表，稿二）" xfId="457"/>
    <cellStyle name="60% - 强调文字颜色 3 2 2 3" xfId="458"/>
    <cellStyle name="差_%84表2：2016-2018年省级部门三年滚动规划报表_收入" xfId="459"/>
    <cellStyle name="Accent2" xfId="460"/>
    <cellStyle name="常规 10 7" xfId="461"/>
    <cellStyle name="常规_Book1改" xfId="462"/>
    <cellStyle name="强调文字颜色 5 2 2 2" xfId="463"/>
    <cellStyle name="好_2-义务教育经费保障机制改革_四川省2019年财政预算（草案）（样表，稿二）" xfId="464"/>
    <cellStyle name="千位分隔 2 3 3 2" xfId="465"/>
    <cellStyle name="常规 9 3" xfId="466"/>
    <cellStyle name="常规 5 2 2 2" xfId="467"/>
    <cellStyle name="差_1-学前教育发展专项资金_四川省2018年财政预算执行情况(样表，稿二）" xfId="468"/>
    <cellStyle name="40% - 强调文字颜色 1 2_四川省2017年省对市（州）税收返还和转移支付分地区预算（草案）--社保处" xfId="469"/>
    <cellStyle name="常规 10 3 3" xfId="470"/>
    <cellStyle name="好_Sheet33" xfId="471"/>
    <cellStyle name="常规 21 2 3 3" xfId="472"/>
    <cellStyle name="常规 3 8" xfId="473"/>
    <cellStyle name="差_4-5_四川省2018年财政预算执行情况(样表，稿二）" xfId="474"/>
    <cellStyle name="常规 4 2 2 2" xfId="475"/>
    <cellStyle name="常规 6 4" xfId="476"/>
    <cellStyle name="20% - 强调文字颜色 6 2_四川省2017年省对市（州）税收返还和转移支付分地区预算（草案）--社保处" xfId="477"/>
    <cellStyle name="千位分隔 3 2 3" xfId="478"/>
    <cellStyle name="标题 4 2 2 3" xfId="479"/>
    <cellStyle name="差_2-财金互动_四川省2019年财政预算（草案）（样表，稿二）" xfId="480"/>
    <cellStyle name="好_省级文化发展专项资金_四川省2018年财政预算执行情况(样表，稿二）" xfId="481"/>
    <cellStyle name="差_少数民族文化事业发展专项资金" xfId="482"/>
    <cellStyle name="差_汇总_2 2_四川省2017年省对市（州）税收返还和转移支付分地区预算（草案）--社保处" xfId="483"/>
    <cellStyle name="差_汇总_2 3_四川省2017年省对市（州）税收返还和转移支付分地区预算（草案）--社保处" xfId="484"/>
    <cellStyle name="差_四川省2017年省对市（州）税收返还和转移支付分地区预算（草案）--债务金融处_四川省2018年财政预算执行情况(样表，稿二）" xfId="485"/>
    <cellStyle name="常规 47 2" xfId="486"/>
    <cellStyle name="差_促进扩大信贷增量 2_四川省2018年财政预算执行情况(样表，稿二）" xfId="487"/>
    <cellStyle name="注释 2_四川省2017年省对市（州）税收返还和转移支付分地区预算（草案）--社保处" xfId="488"/>
    <cellStyle name="好_21 禁毒补助经费_四川省2018年财政预算执行情况(样表，稿二）" xfId="489"/>
    <cellStyle name="强调文字颜色 4 2 2 2" xfId="490"/>
    <cellStyle name="适中 2_四川省2017年省对市（州）税收返还和转移支付分地区预算（草案）--社保处" xfId="491"/>
    <cellStyle name="常规 5 3" xfId="492"/>
    <cellStyle name="常规 11" xfId="493"/>
    <cellStyle name="40% - 强调文字颜色 2 2 2_2017年省对市(州)税收返还和转移支付预算" xfId="494"/>
    <cellStyle name="好_四川省2017年省对市（州）税收返还和转移支付分地区预算（草案）--社保处" xfId="495"/>
    <cellStyle name="好_汇总 2 3_四川省2019年财政预算（草案）（样表，稿二）" xfId="496"/>
    <cellStyle name="标题 2 2_四川省2018年财政预算执行情况(样表，稿二）" xfId="497"/>
    <cellStyle name="好_促进扩大信贷增量_四川省2018年财政预算执行情况(样表，稿二）" xfId="498"/>
    <cellStyle name="好_Sheet25_四川省2018年财政预算执行情况(样表，稿二）" xfId="499"/>
    <cellStyle name="差_123" xfId="500"/>
    <cellStyle name="差_国家级非物质文化遗产保护专项资金" xfId="501"/>
    <cellStyle name="千位分隔 2 2 5" xfId="502"/>
    <cellStyle name="差_汇总_2 2 3_四川省2019年财政预算（草案）（样表，稿二）" xfId="503"/>
    <cellStyle name="差_2015直接融资汇总表_2017年省对市(州)税收返还和转移支付预算" xfId="504"/>
    <cellStyle name="Accent1" xfId="505"/>
    <cellStyle name="常规 10 6" xfId="506"/>
    <cellStyle name="好_10-扶持民族地区教育发展_四川省2018年财政预算执行情况(样表，稿二）" xfId="507"/>
    <cellStyle name="40% - 强调文字颜色 1 3" xfId="508"/>
    <cellStyle name="常规 9 2" xfId="509"/>
    <cellStyle name="常规 3_15-省级防震减灾分情况" xfId="510"/>
    <cellStyle name="差_2-55_四川省2017年省对市（州）税收返还和转移支付分地区预算（草案）--社保处" xfId="511"/>
    <cellStyle name="差_2-60_四川省2017年省对市（州）税收返还和转移支付分地区预算（草案）--社保处" xfId="512"/>
    <cellStyle name="40% - 强调文字颜色 4 2_四川省2017年省对市（州）税收返还和转移支付分地区预算（草案）--社保处" xfId="513"/>
    <cellStyle name="差_1-12_四川省2017年省对市（州）税收返还和转移支付分地区预算（草案）--社保处" xfId="514"/>
    <cellStyle name="链接单元格 2 2" xfId="515"/>
    <cellStyle name="好_8 2017年省对市（州）税收返还和转移支付预算分地区情况表（民族事业发展资金）(1)" xfId="516"/>
    <cellStyle name="差_汇总_1 4" xfId="517"/>
    <cellStyle name="差_Sheet26_四川省2019年财政预算（草案）（样表，稿二）" xfId="518"/>
    <cellStyle name="标题 3 2 2_2017年省对市(州)税收返还和转移支付预算" xfId="519"/>
    <cellStyle name="百分比 2 5" xfId="520"/>
    <cellStyle name="好_4-12_四川省2019年财政预算（草案）（样表，稿二）" xfId="521"/>
    <cellStyle name="常规 2 5 2" xfId="522"/>
    <cellStyle name="60% - Accent5 2" xfId="523"/>
    <cellStyle name="强调文字颜色 4 2 2" xfId="524"/>
    <cellStyle name="常规 2 4_四川省2018年财政预算执行情况(样表，稿二）" xfId="525"/>
    <cellStyle name="60% - 强调文字颜色 1 2 2 3" xfId="526"/>
    <cellStyle name="好_2-59_四川省2017年省对市（州）税收返还和转移支付分地区预算（草案）--社保处" xfId="527"/>
    <cellStyle name="差_Sheet29_四川省2017年省对市（州）税收返还和转移支付分地区预算（草案）--社保处" xfId="528"/>
    <cellStyle name="20% - 强调文字颜色 3 2" xfId="529"/>
    <cellStyle name="常规 10 4 3 6 3" xfId="530"/>
    <cellStyle name="差_22 2017年省对市（州）税收返还和转移支付预算分地区情况表（交警业务经费）(1)" xfId="531"/>
    <cellStyle name="标题 1 2_四川省2018年财政预算执行情况(样表，稿二）" xfId="532"/>
    <cellStyle name="差_汇总_1 3" xfId="533"/>
    <cellStyle name="差_2-59_四川省2019年财政预算（草案）（样表，稿二）" xfId="534"/>
    <cellStyle name="常规 7" xfId="535"/>
    <cellStyle name="差_26 地方纪检监察机关办案补助专项资金" xfId="536"/>
    <cellStyle name="常规 39 2" xfId="537"/>
    <cellStyle name="0,0&#13;&#10;NA&#13;&#10; 2 3" xfId="538"/>
    <cellStyle name="40% - 强调文字颜色 6 2 3" xfId="539"/>
    <cellStyle name="差_25 消防部队大型装备建设补助经费" xfId="540"/>
    <cellStyle name="20% - Accent5 2" xfId="541"/>
    <cellStyle name="20% - 强调文字颜色 5 3" xfId="542"/>
    <cellStyle name="好_4-23" xfId="543"/>
    <cellStyle name="百分比 4 2" xfId="544"/>
    <cellStyle name="标题 1 2" xfId="545"/>
    <cellStyle name="好_2-46_四川省2019年财政预算（草案）（样表，稿二）" xfId="546"/>
    <cellStyle name="差_Sheet16_四川省2019年财政预算（草案）（样表，稿二）" xfId="547"/>
    <cellStyle name="警告文本 2" xfId="548"/>
    <cellStyle name="40% - Accent5" xfId="549"/>
    <cellStyle name="Linked Cell_2016年全省及省级财政收支执行及2017年预算草案表（20161206，预审自用稿）" xfId="550"/>
    <cellStyle name="常规 5 2_2017年省对市(州)税收返还和转移支付预算" xfId="551"/>
    <cellStyle name="常规 2 6" xfId="552"/>
    <cellStyle name="差_24 维稳经费_四川省2018年财政预算执行情况(样表，稿二）" xfId="553"/>
    <cellStyle name="40% - 强调文字颜色 5 2 3" xfId="554"/>
    <cellStyle name="好_2015直接融资汇总表 2 3" xfId="555"/>
    <cellStyle name="好_4-29_四川省2018年财政预算执行情况(样表，稿二）" xfId="556"/>
    <cellStyle name="好_2 政法转移支付_四川省2018年财政预算执行情况(样表，稿二）" xfId="557"/>
    <cellStyle name="输出 2 2 2" xfId="558"/>
    <cellStyle name="好_Sheet18_四川省2017年省对市（州）税收返还和转移支付分地区预算（草案）--社保处" xfId="559"/>
    <cellStyle name="注释 3" xfId="560"/>
    <cellStyle name="差_促进扩大信贷增量 2 2_四川省2019年财政预算（草案）（样表，稿二）" xfId="561"/>
    <cellStyle name="常规 6 3" xfId="562"/>
    <cellStyle name="常规 10" xfId="563"/>
    <cellStyle name="Good" xfId="564"/>
    <cellStyle name="好_2-67_四川省2019年财政预算（草案）（样表，稿二）" xfId="565"/>
    <cellStyle name="常规 16 2" xfId="566"/>
    <cellStyle name="常规 21 2" xfId="567"/>
    <cellStyle name="差_汇总_2 3_四川省2019年财政预算（草案）（样表，稿二）" xfId="568"/>
    <cellStyle name="差_2-义务教育经费保障机制改革" xfId="569"/>
    <cellStyle name="20% - 强调文字颜色 2 2 2_2017年省对市(州)税收返还和转移支付预算" xfId="570"/>
    <cellStyle name="强调文字颜色 6 2 3" xfId="571"/>
    <cellStyle name="好_4-29" xfId="572"/>
    <cellStyle name="常规 17 4" xfId="573"/>
    <cellStyle name="常规 22 4" xfId="574"/>
    <cellStyle name="差_2-65_四川省2017年省对市（州）税收返还和转移支付分地区预算（草案）--社保处" xfId="575"/>
    <cellStyle name="好_2 政法转移支付" xfId="576"/>
    <cellStyle name="差_汇总 2_2017年省对市(州)税收返还和转移支付预算_四川省2019年财政预算（草案）（样表，稿二）" xfId="577"/>
    <cellStyle name="Warning Text 2 2" xfId="578"/>
    <cellStyle name="常规_拟配25967_8" xfId="579"/>
    <cellStyle name="差_4-5" xfId="580"/>
    <cellStyle name="40% - 强调文字颜色 2 2 2 2" xfId="581"/>
    <cellStyle name="差_Sheet26_四川省2017年省对市（州）税收返还和转移支付分地区预算（草案）--社保处" xfId="582"/>
    <cellStyle name="差_Sheet2_四川省2019年财政预算（草案）（样表，稿二）" xfId="583"/>
    <cellStyle name="差_20 国防动员专项经费_四川省2018年财政预算执行情况(样表，稿二）" xfId="584"/>
    <cellStyle name="好_Sheet16_四川省2019年财政预算（草案）（样表，稿二）" xfId="585"/>
    <cellStyle name="差_4-12_四川省2019年财政预算（草案）（样表，稿二）" xfId="586"/>
    <cellStyle name="常规 5" xfId="587"/>
    <cellStyle name="常规 3 7" xfId="588"/>
    <cellStyle name="常规 21 2 3 2" xfId="589"/>
    <cellStyle name="常规 10 3 2" xfId="590"/>
    <cellStyle name="好_Sheet32" xfId="591"/>
    <cellStyle name="好_Sheet27" xfId="592"/>
    <cellStyle name="差_科技口6-30-35_四川省2018年财政预算执行情况(样表，稿二）" xfId="593"/>
    <cellStyle name="差_促进扩大信贷增量 3_2017年省对市(州)税收返还和转移支付预算" xfId="594"/>
    <cellStyle name="60% - Accent2" xfId="595"/>
    <cellStyle name="40% - Accent5_2016年四川省省级一般公共预算支出执行情况表" xfId="596"/>
    <cellStyle name="差_27 妇女儿童事业发展专项资金" xfId="597"/>
    <cellStyle name="好_12 2017年省对市（州）税收返还和转移支付预算分地区情况表（民族地区春节慰问经费）(1)_四川省2018年财政预算执行情况(样表，稿二）" xfId="598"/>
    <cellStyle name="好_19 征兵经费_四川省2018年财政预算执行情况(样表，稿二）" xfId="599"/>
    <cellStyle name="好_2-65_四川省2017年省对市（州）税收返还和转移支付分地区预算（草案）--社保处" xfId="600"/>
    <cellStyle name="好_6-扶持民办教育专项_四川省2018年财政预算执行情况(样表，稿二）" xfId="601"/>
    <cellStyle name="差_促进扩大信贷增量 2 2_四川省2018年财政预算执行情况(样表，稿二）" xfId="602"/>
    <cellStyle name="常规_预算执行分析表（张玥调调整预算）" xfId="603"/>
    <cellStyle name="差_2-46" xfId="604"/>
    <cellStyle name="常规 3 3 2 2" xfId="605"/>
    <cellStyle name="差_1 2017年省对市（州）税收返还和转移支付预算分地区情况表（华侨事务补助）(1)_四川省2019年财政预算（草案）（样表，稿二）" xfId="606"/>
    <cellStyle name="常规 11 2_2017年省对市(州)税收返还和转移支付预算" xfId="607"/>
    <cellStyle name="差_6-省级财政政府与社会资本合作项目综合补助资金_四川省2019年财政预算（草案）（样表，稿二）" xfId="608"/>
    <cellStyle name="好_20 国防动员专项经费" xfId="609"/>
    <cellStyle name="差_汇总 2 2_2017年省对市(州)税收返还和转移支付预算_四川省2018年财政预算执行情况(样表，稿二）" xfId="610"/>
    <cellStyle name="差_汇总_2 3" xfId="611"/>
    <cellStyle name="常规_20201221正式-2021年省对市（州）一般公共预算转移支付预算（草案）表" xfId="612"/>
    <cellStyle name="好_10 2017年省对市（州）税收返还和转移支付预算分地区情况表（寺观教堂维修补助资金）(1)_四川省2018年财政预算执行情况(样表，稿二）" xfId="613"/>
    <cellStyle name="40% - Accent5 2" xfId="614"/>
    <cellStyle name="警告文本 2 2" xfId="615"/>
    <cellStyle name="常规 22 5" xfId="616"/>
    <cellStyle name="常规 17 5" xfId="617"/>
    <cellStyle name="常规 3 2 2 2" xfId="618"/>
    <cellStyle name="40% - Accent1" xfId="619"/>
    <cellStyle name="输入 2 2_2017年省对市(州)税收返还和转移支付预算" xfId="620"/>
    <cellStyle name="标题 3 2 2 3" xfId="621"/>
    <cellStyle name="千位分隔 2 2 3" xfId="622"/>
    <cellStyle name="差_宣传文化事业发展专项资金" xfId="623"/>
    <cellStyle name="常规 4" xfId="624"/>
    <cellStyle name="40% - Accent4 2" xfId="625"/>
    <cellStyle name="20% - 强调文字颜色 2 2 2 3" xfId="626"/>
    <cellStyle name="好_债券贴息计算器_四川省2017年省对市（州）税收返还和转移支付分地区预算（草案）--社保处" xfId="627"/>
    <cellStyle name="差_10 2017年省对市（州）税收返还和转移支付预算分地区情况表（寺观教堂维修补助资金）(1)_四川省2018年财政预算执行情况(样表，稿二）" xfId="628"/>
    <cellStyle name="60% - 强调文字颜色 5 3" xfId="629"/>
    <cellStyle name="_ET_STYLE_NoName_00_" xfId="630"/>
    <cellStyle name="差_促进扩大信贷增量_四川省2018年财政预算执行情况(样表，稿二）" xfId="631"/>
    <cellStyle name="常规 3" xfId="632"/>
    <cellStyle name="差_6" xfId="633"/>
    <cellStyle name="差_文化产业发展专项资金_四川省2019年财政预算（草案）（样表，稿二）" xfId="634"/>
    <cellStyle name="差_10-扶持民族地区教育发展_四川省2018年财政预算执行情况(样表，稿二）" xfId="635"/>
    <cellStyle name="常规 15 2" xfId="636"/>
    <cellStyle name="常规 20 2" xfId="637"/>
    <cellStyle name="Check Cell 2" xfId="638"/>
    <cellStyle name="差_9 2017年省对市（州）税收返还和转移支付预算分地区情况表（全省工商行政管理专项经费）(1)_四川省2019年财政预算（草案）（样表，稿二）" xfId="639"/>
    <cellStyle name="常规 15" xfId="640"/>
    <cellStyle name="常规 20" xfId="641"/>
    <cellStyle name="Check Cell" xfId="642"/>
    <cellStyle name="常规 21 4 2" xfId="643"/>
    <cellStyle name="好_7-中等职业教育发展专项经费" xfId="644"/>
    <cellStyle name="差_汇总 4_四川省2018年财政预算执行情况(样表，稿二）" xfId="645"/>
    <cellStyle name="40% - 强调文字颜色 2 2 3" xfId="646"/>
    <cellStyle name="差_5-中央财政统借统还外债项目资金" xfId="647"/>
    <cellStyle name="40% - Accent2 2" xfId="648"/>
    <cellStyle name="好_14 2017年省对市（州）税收返还和转移支付预算分地区情况表（支持基层政权建设补助资金）(1)_四川省2018年财政预算执行情况(样表，稿二）" xfId="649"/>
    <cellStyle name="百分比 2 3 3" xfId="650"/>
    <cellStyle name="常规 33 2" xfId="651"/>
    <cellStyle name="常规 28 2" xfId="652"/>
    <cellStyle name="常规 10 4 3 3 2 3" xfId="653"/>
    <cellStyle name="好_国家文物保护专项资金_四川省2018年财政预算执行情况(样表，稿二）" xfId="654"/>
    <cellStyle name="标题 5" xfId="655"/>
    <cellStyle name="20% - 强调文字颜色 1 2 2 2" xfId="656"/>
    <cellStyle name="百分比 8" xfId="657"/>
    <cellStyle name="解释性文本 2 3" xfId="658"/>
    <cellStyle name="好_26 地方纪检监察机关办案补助专项资金_四川省2018年财政预算执行情况(样表，稿二）" xfId="659"/>
    <cellStyle name="40% - 强调文字颜色 5 2_四川省2017年省对市（州）税收返还和转移支付分地区预算（草案）--社保处" xfId="660"/>
    <cellStyle name="好_%84表2：2016-2018年省级部门三年滚动规划报表_四川省2018年财政预算执行情况(样表，稿二）" xfId="661"/>
    <cellStyle name="百分比 2 3 2" xfId="662"/>
    <cellStyle name="千分位_97-917" xfId="663"/>
    <cellStyle name="好_Sheet26_四川省2019年财政预算（草案）（样表，稿二）" xfId="664"/>
    <cellStyle name="标题 2 2 2_2017年省对市(州)税收返还和转移支付预算" xfId="665"/>
    <cellStyle name="差_汇总 2 2_四川省2018年财政预算执行情况(样表，稿二）" xfId="666"/>
    <cellStyle name="差_Sheet16_四川省2018年财政预算执行情况(样表，稿二）" xfId="667"/>
    <cellStyle name="好_2-46_四川省2018年财政预算执行情况(样表，稿二）" xfId="668"/>
    <cellStyle name="0,0&#13;&#10;NA&#13;&#10; 2_2017年省对市(州)税收返还和转移支付预算" xfId="669"/>
    <cellStyle name="差_7-普惠金融政府和社会资本合作以奖代补资金_四川省2019年财政预算（草案）（样表，稿二）" xfId="670"/>
    <cellStyle name="60% - 强调文字颜色 5 2_四川省2017年省对市（州）税收返还和转移支付分地区预算（草案）--社保处" xfId="671"/>
    <cellStyle name="常规_(陈诚修改稿)2006年全省及省级财政决算及07年预算执行情况表(A4 留底自用)" xfId="672"/>
    <cellStyle name="常规 10 4 3 3 2 2 2" xfId="673"/>
    <cellStyle name="常规 3 2" xfId="674"/>
    <cellStyle name="40% - 强调文字颜色 5 2 2_2017年省对市(州)税收返还和转移支付预算" xfId="675"/>
    <cellStyle name="好_2015直接融资汇总表 2 2_2017年省对市(州)税收返还和转移支付预算" xfId="676"/>
    <cellStyle name="常规 48" xfId="677"/>
    <cellStyle name="差_4_四川省2018年财政预算执行情况(样表，稿二）" xfId="678"/>
    <cellStyle name="好_4-30" xfId="679"/>
    <cellStyle name="百分比 7 3" xfId="680"/>
    <cellStyle name="好_2-60_四川省2017年省对市（州）税收返还和转移支付分地区预算（草案）--社保处" xfId="681"/>
    <cellStyle name="好_2-55_四川省2017年省对市（州）税收返还和转移支付分地区预算（草案）--社保处" xfId="682"/>
    <cellStyle name="解释性文本 2 2 3" xfId="683"/>
    <cellStyle name="差_Sheet25_四川省2017年省对市（州）税收返还和转移支付分地区预算（草案）--社保处" xfId="684"/>
    <cellStyle name="好_7-普惠金融政府和社会资本合作以奖代补资金" xfId="685"/>
    <cellStyle name="常规 20 3 2" xfId="686"/>
    <cellStyle name="差_1 2017年省对市（州）税收返还和转移支付预算分地区情况表（华侨事务补助）(1)_四川省2018年财政预算执行情况(样表，稿二）" xfId="687"/>
    <cellStyle name="常规 3 3 2" xfId="688"/>
    <cellStyle name="常规 7 2" xfId="689"/>
    <cellStyle name="常规 3 2 2" xfId="690"/>
    <cellStyle name="差_Sheet20_四川省2018年财政预算执行情况(样表，稿二）" xfId="691"/>
    <cellStyle name="差_Sheet15_四川省2018年财政预算执行情况(样表，稿二）" xfId="692"/>
    <cellStyle name="好_2-50_四川省2018年财政预算执行情况(样表，稿二）" xfId="693"/>
    <cellStyle name="好_2-45_四川省2018年财政预算执行情况(样表，稿二）" xfId="694"/>
    <cellStyle name="常规 28 2 3" xfId="695"/>
    <cellStyle name="好_支出" xfId="696"/>
    <cellStyle name="常规 2 3 2 2" xfId="697"/>
    <cellStyle name="好_文化产业发展专项资金" xfId="698"/>
    <cellStyle name="差_5 2017年省对市（州）税收返还和转移支付预算分地区情况表（全国重点寺观教堂维修经费业生中央财政补助资金）(1)" xfId="699"/>
    <cellStyle name="60% - 强调文字颜色 1 2 2" xfId="700"/>
    <cellStyle name="差_Sheet25_四川省2019年财政预算（草案）（样表，稿二）" xfId="701"/>
    <cellStyle name="好_2-55_四川省2019年财政预算（草案）（样表，稿二）" xfId="702"/>
    <cellStyle name="好_2-60_四川省2019年财政预算（草案）（样表，稿二）" xfId="703"/>
    <cellStyle name="常规 10 4 3 3" xfId="704"/>
    <cellStyle name="Check Cell_2016年全省及省级财政收支执行及2017年预算草案表（20161206，预审自用稿）" xfId="705"/>
    <cellStyle name="差_Sheet33_四川省2018年财政预算执行情况(样表，稿二）" xfId="706"/>
    <cellStyle name="好_2-58_四川省2018年财政预算执行情况(样表，稿二）" xfId="707"/>
    <cellStyle name="好_博物馆纪念馆逐步免费开放补助资金_四川省2018年财政预算执行情况(样表，稿二）" xfId="708"/>
    <cellStyle name="60% - Accent2_收入" xfId="709"/>
    <cellStyle name="输入 2 2 2" xfId="710"/>
    <cellStyle name="20% - Accent5_2016年四川省省级一般公共预算支出执行情况表" xfId="711"/>
    <cellStyle name="40% - 强调文字颜色 4 3" xfId="712"/>
    <cellStyle name="好_促进扩大信贷增量_2017年省对市(州)税收返还和转移支付预算_四川省2019年财政预算（草案）（样表，稿二）" xfId="713"/>
    <cellStyle name="差_2017年省对市（州）税收返还和转移支付预算分地区情况表（华侨事务补助）(1)_四川省2017年省对市（州）税收返还和转移支付分地区预算（草案）--社保处" xfId="714"/>
    <cellStyle name="常规 9_123" xfId="715"/>
    <cellStyle name="常规 2 3 5" xfId="716"/>
    <cellStyle name="差_4-12" xfId="717"/>
    <cellStyle name="好_Sheet18_四川省2018年财政预算执行情况(样表，稿二）" xfId="718"/>
    <cellStyle name="20% - 强调文字颜色 1 2" xfId="719"/>
    <cellStyle name="差_%84表2：2016-2018年省级部门三年滚动规划报表_四川省2018年财政预算执行情况(样表，稿二）" xfId="720"/>
    <cellStyle name="好_省级文化发展专项资金" xfId="721"/>
    <cellStyle name="输出 2_四川省2017年省对市（州）税收返还和转移支付分地区预算（草案）--社保处" xfId="722"/>
    <cellStyle name="差_7 2017年省对市（州）税收返还和转移支付预算分地区情况表（省级旅游发展资金）(1)_四川省2019年财政预算（草案）（样表，稿二）" xfId="723"/>
    <cellStyle name="Heading 4" xfId="724"/>
    <cellStyle name="40% - Accent1 2" xfId="725"/>
    <cellStyle name="常规 19 2" xfId="726"/>
    <cellStyle name="常规 24 2" xfId="727"/>
    <cellStyle name="常规_2021年省本级预算成稿2" xfId="728"/>
    <cellStyle name="常规 2_省级科预算草案表1.14 2" xfId="729"/>
    <cellStyle name="Total 2 2" xfId="730"/>
    <cellStyle name="好_25 消防部队大型装备建设补助经费" xfId="731"/>
    <cellStyle name="差_4-12_四川省2018年财政预算执行情况(样表，稿二）" xfId="732"/>
    <cellStyle name="好_宣传文化事业发展专项资金" xfId="733"/>
    <cellStyle name="常规_拟配25967" xfId="734"/>
    <cellStyle name="差_10-扶持民族地区教育发展_四川省2019年财政预算（草案）（样表，稿二）" xfId="735"/>
    <cellStyle name="常规 6 2 4" xfId="736"/>
    <cellStyle name="常规 20 2_2016年社保基金收支执行及2017年预算草案表" xfId="737"/>
    <cellStyle name="常规 20_2015年全省及省级财政收支执行及2016年预算草案表（20160120）企业处修改" xfId="738"/>
    <cellStyle name="好_23 铁路护路专项经费_四川省2018年财政预算执行情况(样表，稿二）" xfId="739"/>
    <cellStyle name="常规 6 2 2" xfId="740"/>
    <cellStyle name="好_博物馆纪念馆逐步免费开放补助资金" xfId="741"/>
    <cellStyle name="差_13 2017年省对市（州）税收返还和转移支付预算分地区情况表（审计能力提升专项经费）(1)_四川省2019年财政预算（草案）（样表，稿二）" xfId="742"/>
    <cellStyle name="注释 2 2" xfId="743"/>
    <cellStyle name="40% - 强调文字颜色 3 2 2 2" xfId="744"/>
    <cellStyle name="常规 35_2021年省本级预算成稿(1)" xfId="745"/>
    <cellStyle name="常规 47 4 2 2" xfId="746"/>
    <cellStyle name="60% - Accent3_收入" xfId="747"/>
    <cellStyle name="常规_(陈诚修改稿)2006年全省及省级财政决算及07年预算执行情况表(A4 留底自用) 2 2 2" xfId="748"/>
    <cellStyle name="好_四川省2017年省对市（州）税收返还和转移支付分地区预算（草案）--行政政法处_四川省2019年财政预算（草案）（样表，稿二）" xfId="749"/>
    <cellStyle name="常规 12_123" xfId="750"/>
    <cellStyle name="强调文字颜色 1 3" xfId="751"/>
    <cellStyle name="强调文字颜色 6 2 2 2" xfId="752"/>
    <cellStyle name="差_21 禁毒补助经费_四川省2018年财政预算执行情况(样表，稿二）" xfId="753"/>
    <cellStyle name="差_促进扩大信贷增量 4_四川省2019年财政预算（草案）（样表，稿二）" xfId="754"/>
    <cellStyle name="差_4-15_四川省2019年财政预算（草案）（样表，稿二）" xfId="755"/>
    <cellStyle name="差_4-20_四川省2019年财政预算（草案）（样表，稿二）" xfId="756"/>
    <cellStyle name="常规 21 2 2 2" xfId="757"/>
    <cellStyle name="常规 2 7" xfId="758"/>
    <cellStyle name="差_Sheet19_四川省2019年财政预算（草案）（样表，稿二）" xfId="759"/>
    <cellStyle name="常规_四川省2019年财政预算（草案）（样表，稿二）" xfId="760"/>
    <cellStyle name="Bad_收入" xfId="761"/>
    <cellStyle name="常规 10 4 4" xfId="762"/>
    <cellStyle name="差_2-45_四川省2018年财政预算执行情况(样表，稿二）" xfId="763"/>
    <cellStyle name="差_2-50_四川省2018年财政预算执行情况(样表，稿二）" xfId="764"/>
    <cellStyle name="常规 6 4 2" xfId="765"/>
    <cellStyle name="检查单元格 2 2 3" xfId="766"/>
    <cellStyle name="常规 17" xfId="767"/>
    <cellStyle name="常规 22" xfId="768"/>
    <cellStyle name="好_4-11" xfId="769"/>
    <cellStyle name="差_促进扩大信贷增量 2" xfId="770"/>
    <cellStyle name="60% - 强调文字颜色 2 2_四川省2017年省对市（州）税收返还和转移支付分地区预算（草案）--社保处" xfId="771"/>
    <cellStyle name="好_促进扩大信贷增量 3_四川省2019年财政预算（草案）（样表，稿二）" xfId="772"/>
    <cellStyle name="常规 2 2 2 2 2" xfId="773"/>
    <cellStyle name="差_%84表2：2016-2018年省级部门三年滚动规划报表_四川省2019年财政预算（草案）（样表，稿二）" xfId="774"/>
    <cellStyle name="好_4-24_四川省2018年财政预算执行情况(样表，稿二）" xfId="775"/>
    <cellStyle name="常规 27 2_2016年四川省省级一般公共预算支出执行情况表" xfId="776"/>
    <cellStyle name="差 2 2_2017年省对市(州)税收返还和转移支付预算" xfId="777"/>
    <cellStyle name="常规 2 2 2 3 2" xfId="778"/>
    <cellStyle name="好_2-52" xfId="779"/>
    <cellStyle name="差_Sheet22" xfId="780"/>
    <cellStyle name="常规 10 6 3" xfId="781"/>
    <cellStyle name="差_5 2017年省对市（州）税收返还和转移支付预算分地区情况表（全国重点寺观教堂维修经费业生中央财政补助资金）(1)_四川省2019年财政预算（草案）（样表，稿二）" xfId="782"/>
    <cellStyle name="好_促进扩大信贷增量 3_2017年省对市(州)税收返还和转移支付预算_四川省2018年财政预算执行情况(样表，稿二）" xfId="783"/>
    <cellStyle name="好_文化产业发展专项资金_四川省2019年财政预算（草案）（样表，稿二）" xfId="784"/>
    <cellStyle name="计算 2 2 2" xfId="785"/>
    <cellStyle name="差_28 基层干训机构建设补助专项资金" xfId="786"/>
    <cellStyle name="常规 4 2_123" xfId="787"/>
    <cellStyle name="差_4-20_四川省2018年财政预算执行情况(样表，稿二）" xfId="788"/>
    <cellStyle name="差_4-15_四川省2018年财政预算执行情况(样表，稿二）" xfId="789"/>
    <cellStyle name="Neutral" xfId="790"/>
    <cellStyle name="差_促进扩大信贷增量 4_四川省2018年财政预算执行情况(样表，稿二）" xfId="791"/>
    <cellStyle name="注释 2 2_四川省2017年省对市（州）税收返还和转移支付分地区预算（草案）--社保处" xfId="792"/>
    <cellStyle name="差_促进扩大信贷增量 2_2017年省对市(州)税收返还和转移支付预算" xfId="793"/>
    <cellStyle name="60% - 强调文字颜色 4 2" xfId="794"/>
    <cellStyle name="Note 3" xfId="795"/>
    <cellStyle name="差_1-政策性保险财政补助资金" xfId="796"/>
    <cellStyle name="Accent3" xfId="797"/>
    <cellStyle name="差_汇总_2017年省对市(州)税收返还和转移支付预算_四川省2019年财政预算（草案）（样表，稿二）" xfId="798"/>
    <cellStyle name="Accent5" xfId="799"/>
    <cellStyle name="差_促进扩大信贷增量 2_四川省2017年省对市（州）税收返还和转移支付分地区预算（草案）--社保处" xfId="800"/>
    <cellStyle name="好_汇总_四川省2019年财政预算（草案）（样表，稿二）" xfId="801"/>
    <cellStyle name="好_25 消防部队大型装备建设补助经费_四川省2018年财政预算执行情况(样表，稿二）" xfId="802"/>
    <cellStyle name="好_宣传文化事业发展专项资金_四川省2018年财政预算执行情况(样表，稿二）" xfId="803"/>
    <cellStyle name="20% - 强调文字颜色 5 2 2" xfId="804"/>
    <cellStyle name="差_2-52_四川省2018年财政预算执行情况(样表，稿二）" xfId="805"/>
    <cellStyle name="计算 2 2" xfId="806"/>
    <cellStyle name="Output_2016年全省及省级财政收支执行及2017年预算草案表（20161206，预审自用稿）" xfId="807"/>
    <cellStyle name="常规 28 2 2 2 2" xfId="808"/>
    <cellStyle name="差_4-23_四川省2018年财政预算执行情况(样表，稿二）" xfId="809"/>
    <cellStyle name="好_26 地方纪检监察机关办案补助专项资金_四川省2019年财政预算（草案）（样表，稿二）" xfId="810"/>
    <cellStyle name="差_四川省2017年省对市（州）税收返还和转移支付分地区预算（草案）--行政政法处_四川省2018年财政预算执行情况(样表，稿二）" xfId="811"/>
    <cellStyle name="0,0&#13;&#10;NA&#13;&#10; 2 4" xfId="812"/>
    <cellStyle name="常规 39 3" xfId="813"/>
    <cellStyle name="好_6-扶持民办教育专项_四川省2019年财政预算（草案）（样表，稿二）" xfId="814"/>
    <cellStyle name="Accent5_收入" xfId="815"/>
    <cellStyle name="好_省级文化发展专项资金_四川省2019年财政预算（草案）（样表，稿二）" xfId="816"/>
    <cellStyle name="好_汇总 2 2_四川省2019年财政预算（草案）（样表，稿二）" xfId="817"/>
    <cellStyle name="常规 15 4" xfId="818"/>
    <cellStyle name="常规 20 4" xfId="819"/>
    <cellStyle name="差_少数民族文化事业发展专项资金_四川省2018年财政预算执行情况(样表，稿二）" xfId="820"/>
    <cellStyle name="好_促进扩大信贷增量 3" xfId="821"/>
    <cellStyle name="40% - 强调文字颜色 1 2 3" xfId="822"/>
    <cellStyle name="常规 14" xfId="823"/>
    <cellStyle name="Output 2 2" xfId="824"/>
    <cellStyle name="20% - 强调文字颜色 6 2 2" xfId="825"/>
    <cellStyle name="常规 3 2 2 3" xfId="826"/>
    <cellStyle name="差_汇总 3_2017年省对市(州)税收返还和转移支付预算_四川省2018年财政预算执行情况(样表，稿二）" xfId="827"/>
    <cellStyle name="差_22 2017年省对市（州）税收返还和转移支付预算分地区情况表（交警业务经费）(1)_四川省2019年财政预算（草案）（样表，稿二）" xfId="828"/>
    <cellStyle name="好 2 2_2017年省对市(州)税收返还和转移支付预算" xfId="829"/>
    <cellStyle name="60% - Accent2 2" xfId="830"/>
    <cellStyle name="好_Sheet15" xfId="831"/>
    <cellStyle name="好_Sheet20" xfId="832"/>
    <cellStyle name="20% - Accent2_2016年四川省省级一般公共预算支出执行情况表" xfId="833"/>
    <cellStyle name="好_促进扩大信贷增量 2_2017年省对市(州)税收返还和转移支付预算_四川省2019年财政预算（草案）（样表，稿二）" xfId="834"/>
    <cellStyle name="60% - 强调文字颜色 3 2_四川省2017年省对市（州）税收返还和转移支付分地区预算（草案）--社保处" xfId="835"/>
    <cellStyle name="强调文字颜色 1 2 2_2017年省对市(州)税收返还和转移支付预算" xfId="836"/>
    <cellStyle name="20% - Accent4_2016年四川省省级一般公共预算支出执行情况表" xfId="837"/>
    <cellStyle name="好_4-31" xfId="838"/>
    <cellStyle name="常规 2 2 2 2" xfId="839"/>
    <cellStyle name="好_促进扩大信贷增量 2 3" xfId="840"/>
    <cellStyle name="60% - 强调文字颜色 3 2" xfId="841"/>
    <cellStyle name="差_Sheet25" xfId="842"/>
    <cellStyle name="好_2-60" xfId="843"/>
    <cellStyle name="好_2-55" xfId="844"/>
    <cellStyle name="Accent1_收入" xfId="845"/>
    <cellStyle name="汇总 2_四川省2018年财政预算执行情况(样表，稿二）" xfId="846"/>
    <cellStyle name="适中 2 2" xfId="847"/>
    <cellStyle name="好_2-50_四川省2019年财政预算（草案）（样表，稿二）" xfId="848"/>
    <cellStyle name="好_2-45_四川省2019年财政预算（草案）（样表，稿二）" xfId="849"/>
    <cellStyle name="差_Sheet20_四川省2019年财政预算（草案）（样表，稿二）" xfId="850"/>
    <cellStyle name="差_Sheet15_四川省2019年财政预算（草案）（样表，稿二）" xfId="851"/>
    <cellStyle name="差_汇总_1 3_2017年省对市(州)税收返还和转移支付预算" xfId="852"/>
    <cellStyle name="强调文字颜色 3 2_四川省2017年省对市（州）税收返还和转移支付分地区预算（草案）--社保处" xfId="853"/>
    <cellStyle name="好_四川省2017年省对市（州）税收返还和转移支付分地区预算（草案）--债务金融处_四川省2018年财政预算执行情况(样表，稿二）" xfId="854"/>
    <cellStyle name="千位分隔 3" xfId="855"/>
    <cellStyle name="标题 4 2" xfId="856"/>
    <cellStyle name="好_4_四川省2019年财政预算（草案）（样表，稿二）" xfId="857"/>
    <cellStyle name="60% - 强调文字颜色 3 2 2_2017年省对市(州)税收返还和转移支付预算" xfId="858"/>
    <cellStyle name="百分比 7 2" xfId="859"/>
    <cellStyle name="解释性文本 2 2 2" xfId="860"/>
    <cellStyle name="强调文字颜色 2 2 2_2017年省对市(州)税收返还和转移支付预算" xfId="861"/>
    <cellStyle name="好_2015直接融资汇总表 3" xfId="862"/>
    <cellStyle name="差_汇总 3_四川省2019年财政预算（草案）（样表，稿二）" xfId="863"/>
    <cellStyle name="好_Sheet14_四川省2017年省对市（州）税收返还和转移支付分地区预算（草案）--社保处" xfId="864"/>
    <cellStyle name="40% - 强调文字颜色 5 3" xfId="865"/>
    <cellStyle name="常规 7_2014年年终预算结余指标汇总分析表（定稿）" xfId="866"/>
    <cellStyle name="常规 3 2 3" xfId="867"/>
    <cellStyle name="好_Sheet20_四川省2019年财政预算（草案）（样表，稿二）" xfId="868"/>
    <cellStyle name="好_Sheet15_四川省2019年财政预算（草案）（样表，稿二）" xfId="869"/>
    <cellStyle name="40% - 强调文字颜色 4 2 2 3" xfId="870"/>
    <cellStyle name="差_Sheet19_四川省2018年财政预算执行情况(样表，稿二）" xfId="871"/>
    <cellStyle name="差 2 2 2" xfId="872"/>
    <cellStyle name="差_25 消防部队大型装备建设补助经费_四川省2018年财政预算执行情况(样表，稿二）" xfId="873"/>
    <cellStyle name="40% - Accent3" xfId="874"/>
    <cellStyle name="差_2-55_四川省2019年财政预算（草案）（样表，稿二）" xfId="875"/>
    <cellStyle name="差_2-60_四川省2019年财政预算（草案）（样表，稿二）" xfId="876"/>
    <cellStyle name="强调文字颜色 3 3" xfId="877"/>
    <cellStyle name="好_3 2017年省对市（州）税收返还和转移支付预算分地区情况表（到村任职）_四川省2018年财政预算执行情况(样表，稿二）" xfId="878"/>
    <cellStyle name="好_Sheet33_四川省2019年财政预算（草案）（样表，稿二）" xfId="879"/>
    <cellStyle name="60% - 强调文字颜色 6 2 3" xfId="880"/>
    <cellStyle name="常规 2 4 2" xfId="881"/>
    <cellStyle name="警告文本 2 2_2017年省对市(州)税收返还和转移支付预算" xfId="882"/>
    <cellStyle name="差 3" xfId="883"/>
    <cellStyle name="好_10-扶持民族地区教育发展_四川省2019年财政预算（草案）（样表，稿二）" xfId="884"/>
    <cellStyle name="好_6" xfId="885"/>
    <cellStyle name="差_汇总_1 2 3 2" xfId="886"/>
    <cellStyle name="好_5-农村教师周转房建设_四川省2018年财政预算执行情况(样表，稿二）" xfId="887"/>
    <cellStyle name="差_4-11_四川省2019年财政预算（草案）（样表，稿二）" xfId="888"/>
    <cellStyle name="差_2015直接融资汇总表" xfId="889"/>
    <cellStyle name="差_汇总_1 3_2017年省对市(州)税收返还和转移支付预算 2" xfId="890"/>
    <cellStyle name="好_4-21_四川省2019年财政预算（草案）（样表，稿二）" xfId="891"/>
    <cellStyle name="好_2-46" xfId="892"/>
    <cellStyle name="差_Sheet16" xfId="893"/>
    <cellStyle name="好_促进扩大信贷增量 2" xfId="894"/>
    <cellStyle name="好_4-29_四川省2019年财政预算（草案）（样表，稿二）" xfId="895"/>
    <cellStyle name="好_2 政法转移支付_四川省2019年财政预算（草案）（样表，稿二）" xfId="896"/>
    <cellStyle name="Total_2016年全省及省级财政收支执行及2017年预算草案表（20161206，预审自用稿）" xfId="897"/>
    <cellStyle name="好_9 2017年省对市（州）税收返还和转移支付预算分地区情况表（全省工商行政管理专项经费）(1)_四川省2019年财政预算（草案）（样表，稿二）" xfId="898"/>
    <cellStyle name="常规 32 2" xfId="899"/>
    <cellStyle name="常规 27 2" xfId="900"/>
    <cellStyle name="好_国家级非物质文化遗产保护专项资金_四川省2018年财政预算执行情况(样表，稿二）" xfId="901"/>
    <cellStyle name="Normal_APR" xfId="902"/>
    <cellStyle name="百分比 3" xfId="903"/>
    <cellStyle name="常规 10 2 4" xfId="904"/>
    <cellStyle name="差_24 维稳经费_四川省2019年财政预算（草案）（样表，稿二）" xfId="905"/>
    <cellStyle name="差_Sheet22_四川省2017年省对市（州）税收返还和转移支付分地区预算（草案）--社保处" xfId="906"/>
    <cellStyle name="好_2-52_四川省2017年省对市（州）税收返还和转移支付分地区预算（草案）--社保处" xfId="907"/>
    <cellStyle name="0,0&#13;&#10;NA&#13;&#10; 2 2" xfId="908"/>
    <cellStyle name="60% - 强调文字颜色 1 3" xfId="909"/>
    <cellStyle name="好_Sheet29_四川省2018年财政预算执行情况(样表，稿二）" xfId="910"/>
    <cellStyle name="0,0&#13;&#10;NA&#13;&#10; 2 3 2" xfId="911"/>
    <cellStyle name="常规 39 2 2" xfId="912"/>
    <cellStyle name="好_2015财金互动汇总（加人行、补成都） 2_2017年省对市(州)税收返还和转移支付预算" xfId="913"/>
    <cellStyle name="好_18 2017年省对市（州）税收返还和转移支付预算分地区情况表（全省法院系统业务经费）(1)_四川省2018年财政预算执行情况(样表，稿二）" xfId="914"/>
    <cellStyle name="Output" xfId="915"/>
    <cellStyle name="常规 2 4 2 2" xfId="916"/>
    <cellStyle name="差_9 2017年省对市（州）税收返还和转移支付预算分地区情况表（全省工商行政管理专项经费）(1)_四川省2018年财政预算执行情况(样表，稿二）" xfId="917"/>
    <cellStyle name="差_促进扩大信贷增量_2017年省对市(州)税收返还和转移支付预算_四川省2019年财政预算（草案）（样表，稿二）" xfId="918"/>
    <cellStyle name="常规 10 2 2_2017年省对市(州)税收返还和转移支付预算" xfId="919"/>
    <cellStyle name="差_5-中央财政统借统还外债项目资金_四川省2019年财政预算（草案）（样表，稿二）" xfId="920"/>
    <cellStyle name="常规 17 2_2016年四川省省级一般公共预算支出执行情况表" xfId="921"/>
    <cellStyle name="好_国家文物保护专项资金" xfId="922"/>
    <cellStyle name="常规 24" xfId="923"/>
    <cellStyle name="常规 19" xfId="924"/>
    <cellStyle name="差_4_四川省2019年财政预算（草案）（样表，稿二）" xfId="925"/>
    <cellStyle name="差_汇总 2_四川省2019年财政预算（草案）（样表，稿二）" xfId="926"/>
    <cellStyle name="差_2015财金互动汇总（加人行、补成都） 2_2017年省对市(州)税收返还和转移支付预算" xfId="927"/>
    <cellStyle name="常规 10 4" xfId="928"/>
    <cellStyle name="差_省级科技计划项目专项资金" xfId="929"/>
    <cellStyle name="千位分隔 2 2 2" xfId="930"/>
    <cellStyle name="好_2_四川省2018年财政预算执行情况(样表，稿二）" xfId="931"/>
    <cellStyle name="好_Sheet29_四川省2019年财政预算（草案）（样表，稿二）" xfId="932"/>
    <cellStyle name="差_促进扩大信贷增量_四川省2019年财政预算（草案）（样表，稿二）" xfId="933"/>
    <cellStyle name="常规 2 2 4" xfId="934"/>
    <cellStyle name="好_4-21" xfId="935"/>
    <cellStyle name="好_4-农村义教“营养改善计划”_四川省2018年财政预算执行情况(样表，稿二）" xfId="936"/>
    <cellStyle name="常规 11 3 2" xfId="937"/>
    <cellStyle name="好_国家级非物质文化遗产保护专项资金_四川省2019年财政预算（草案）（样表，稿二）" xfId="938"/>
    <cellStyle name="常规 10 5 2" xfId="939"/>
    <cellStyle name="no dec" xfId="940"/>
    <cellStyle name="好_科技口6-30-35_四川省2019年财政预算（草案）（样表，稿二）" xfId="941"/>
    <cellStyle name="强调文字颜色 3 2 2" xfId="942"/>
    <cellStyle name="适中 2 3" xfId="943"/>
    <cellStyle name="常规 10 3" xfId="944"/>
    <cellStyle name="差_省级体育专项资金_四川省2019年财政预算（草案）（样表，稿二）" xfId="945"/>
    <cellStyle name="差_5-农村教师周转房建设_四川省2019年财政预算（草案）（样表，稿二）" xfId="946"/>
    <cellStyle name="差_Sheet26_四川省2018年财政预算执行情况(样表，稿二）" xfId="947"/>
    <cellStyle name="输入 3" xfId="948"/>
    <cellStyle name="差_4-8_四川省2018年财政预算执行情况(样表，稿二）" xfId="949"/>
    <cellStyle name="常规 18" xfId="950"/>
    <cellStyle name="常规 23" xfId="951"/>
    <cellStyle name="好_汇总 2_2017年省对市(州)税收返还和转移支付预算_四川省2019年财政预算（草案）（样表，稿二）" xfId="952"/>
    <cellStyle name="常规 26_2016年社保基金收支执行及2017年预算草案表" xfId="953"/>
    <cellStyle name="常规 31_2016年社保基金收支执行及2017年预算草案表" xfId="954"/>
    <cellStyle name="常规 10 2 2 2 2" xfId="955"/>
    <cellStyle name="20% - Accent3_2016年四川省省级一般公共预算支出执行情况表" xfId="956"/>
    <cellStyle name="强调文字颜色 1 2" xfId="957"/>
    <cellStyle name="好_促进扩大信贷增量 2 2_四川省2017年省对市（州）税收返还和转移支付分地区预算（草案）--社保处" xfId="958"/>
    <cellStyle name="Total" xfId="959"/>
    <cellStyle name="常规 5 2" xfId="960"/>
    <cellStyle name="60% - 强调文字颜色 2 2 2" xfId="961"/>
    <cellStyle name="差_1-12_四川省2019年财政预算（草案）（样表，稿二）" xfId="962"/>
    <cellStyle name="差_12 2017年省对市（州）税收返还和转移支付预算分地区情况表（民族地区春节慰问经费）(1)_四川省2018年财政预算执行情况(样表，稿二）" xfId="963"/>
    <cellStyle name="差_汇总_2 3_2017年省对市(州)税收返还和转移支付预算" xfId="964"/>
    <cellStyle name="百分比 2 4" xfId="965"/>
    <cellStyle name="差_汇总_1 3 2" xfId="966"/>
    <cellStyle name="好_5 2017年省对市（州）税收返还和转移支付预算分地区情况表（全国重点寺观教堂维修经费业生中央财政补助资金）(1)" xfId="967"/>
    <cellStyle name="注释 2 3" xfId="968"/>
    <cellStyle name="好_7 2017年省对市（州）税收返还和转移支付预算分地区情况表（省级旅游发展资金）(1)_四川省2019年财政预算（草案）（样表，稿二）" xfId="969"/>
    <cellStyle name="常规 6 2 3" xfId="970"/>
    <cellStyle name="标题 4 2 2" xfId="971"/>
    <cellStyle name="差_博物馆纪念馆逐步免费开放补助资金" xfId="972"/>
    <cellStyle name="千位分隔 3 2" xfId="973"/>
    <cellStyle name="差_汇总 3_四川省2017年省对市（州）税收返还和转移支付分地区预算（草案）--社保处" xfId="974"/>
    <cellStyle name="标题 4 2 2 2" xfId="975"/>
    <cellStyle name="千位分隔 3 2 2" xfId="976"/>
    <cellStyle name="常规 39 4" xfId="977"/>
    <cellStyle name="好_Sheet7_四川省2019年财政预算（草案）（样表，稿二）" xfId="978"/>
    <cellStyle name="好_Sheet19_四川省2019年财政预算（草案）（样表，稿二）" xfId="979"/>
    <cellStyle name="常规 27_2016年四川省省级一般公共预算支出执行情况表" xfId="980"/>
    <cellStyle name="Heading 4 2" xfId="981"/>
    <cellStyle name="好_省级文物保护专项资金" xfId="982"/>
    <cellStyle name="好_2015财金互动汇总（加人行、补成都） 2 3" xfId="983"/>
    <cellStyle name="差_汇总 2_四川省2017年省对市（州）税收返还和转移支付分地区预算（草案）--社保处" xfId="984"/>
    <cellStyle name="常规 48 2" xfId="985"/>
    <cellStyle name="差_四川省2017年省对市（州）税收返还和转移支付分地区预算（草案）--债务金融处_四川省2019年财政预算（草案）（样表，稿二）" xfId="986"/>
    <cellStyle name="好_7-普惠金融政府和社会资本合作以奖代补资金_四川省2018年财政预算执行情况(样表，稿二）" xfId="987"/>
    <cellStyle name="常规_2001年预算：预算收入及财力（12月21日上午定案表）" xfId="988"/>
    <cellStyle name="40% - 强调文字颜色 5 2" xfId="989"/>
    <cellStyle name="好 2 3" xfId="990"/>
    <cellStyle name="好_2015直接融资汇总表 2" xfId="991"/>
    <cellStyle name="好_123" xfId="992"/>
    <cellStyle name="常规 3 4 2" xfId="993"/>
    <cellStyle name="千位分隔 2 5" xfId="994"/>
    <cellStyle name="常规 16" xfId="995"/>
    <cellStyle name="常规 21" xfId="996"/>
    <cellStyle name="好_13 2017年省对市（州）税收返还和转移支付预算分地区情况表（审计能力提升专项经费）(1)_四川省2018年财政预算执行情况(样表，稿二）" xfId="997"/>
    <cellStyle name="检查单元格 2 2 2" xfId="998"/>
    <cellStyle name="好_公共文化服务体系建设_四川省2019年财政预算（草案）（样表，稿二）" xfId="999"/>
    <cellStyle name="常规_国有资本经营预算表样 2 2 2 2" xfId="1000"/>
    <cellStyle name="好_汇总 2_2017年省对市(州)税收返还和转移支付预算" xfId="1001"/>
    <cellStyle name="常规 22 2 3" xfId="1002"/>
    <cellStyle name="好_28 基层干训机构建设补助专项资金" xfId="1003"/>
    <cellStyle name="好_汇总 3_2017年省对市(州)税收返还和转移支付预算" xfId="1004"/>
    <cellStyle name="常规 8 2 2" xfId="1005"/>
    <cellStyle name="常规 10 2 3" xfId="1006"/>
    <cellStyle name="差_汇总_四川省2018年财政预算执行情况(样表，稿二）" xfId="1007"/>
    <cellStyle name="好_%84表2：2016-2018年省级部门三年滚动规划报表" xfId="1008"/>
    <cellStyle name="差_2-52_四川省2017年省对市（州）税收返还和转移支付分地区预算（草案）--社保处" xfId="1009"/>
    <cellStyle name="好_26 地方纪检监察机关办案补助专项资金" xfId="1010"/>
    <cellStyle name="常规 34 2" xfId="1011"/>
    <cellStyle name="常规 29 2" xfId="1012"/>
    <cellStyle name="好_2-62_四川省2018年财政预算执行情况(样表，稿二）" xfId="1013"/>
    <cellStyle name="标题 2 2 3" xfId="1014"/>
    <cellStyle name="差_Sheet27_四川省2018年财政预算执行情况(样表，稿二）" xfId="1015"/>
    <cellStyle name="差_Sheet32_四川省2018年财政预算执行情况(样表，稿二）" xfId="1016"/>
    <cellStyle name="差_2 政法转移支付_四川省2018年财政预算执行情况(样表，稿二）" xfId="1017"/>
    <cellStyle name="60% - 强调文字颜色 4 2 2 3" xfId="1018"/>
    <cellStyle name="好_8 2017年省对市（州）税收返还和转移支付预算分地区情况表（民族事业发展资金）(1)_四川省2019年财政预算（草案）（样表，稿二）" xfId="1019"/>
    <cellStyle name="强调文字颜色 4 2 2 3" xfId="1020"/>
    <cellStyle name="Heading 2 2" xfId="1021"/>
    <cellStyle name="20% - 强调文字颜色 3 2 2" xfId="1022"/>
    <cellStyle name="常规_2014年全省及省级财政收支执行及2015年预算草案表（20150123，自用稿） 2 2 2" xfId="1023"/>
    <cellStyle name="差_汇总_2017年省对市(州)税收返还和转移支付预算" xfId="1024"/>
    <cellStyle name="40% - Accent6 2" xfId="1025"/>
    <cellStyle name="好_“三区”文化人才专项资金_四川省2018年财政预算执行情况(样表，稿二）" xfId="1026"/>
    <cellStyle name="好_促进扩大信贷增量 2_2017年省对市(州)税收返还和转移支付预算" xfId="1027"/>
    <cellStyle name="差_Sheet7_四川省2019年财政预算（草案）（样表，稿二）" xfId="1028"/>
    <cellStyle name="常规 20 2 2 2" xfId="1029"/>
    <cellStyle name="差_6-扶持民办教育专项_四川省2018年财政预算执行情况(样表，稿二）" xfId="1030"/>
    <cellStyle name="20% - 强调文字颜色 6 2 3" xfId="1031"/>
    <cellStyle name="差_地方纪检监察机关办案补助专项资金_四川省2018年财政预算执行情况(样表，稿二）" xfId="1032"/>
    <cellStyle name="差_2-45_四川省2019年财政预算（草案）（样表，稿二）" xfId="1033"/>
    <cellStyle name="差_2-50_四川省2019年财政预算（草案）（样表，稿二）" xfId="1034"/>
    <cellStyle name="常规_2019年执行表" xfId="1035"/>
    <cellStyle name="差_15-省级防震减灾分情况" xfId="1036"/>
    <cellStyle name="常规 11 2 3" xfId="1037"/>
    <cellStyle name="差_汇总_1 2 2_2017年省对市(州)税收返还和转移支付预算 2" xfId="1038"/>
    <cellStyle name="常规 47 4 3" xfId="1039"/>
    <cellStyle name="常规 6 3_123" xfId="1040"/>
    <cellStyle name="好_少数民族文化事业发展专项资金" xfId="1041"/>
    <cellStyle name="常规 26 2 2 2" xfId="1042"/>
    <cellStyle name="40% - 强调文字颜色 3 2 2" xfId="1043"/>
    <cellStyle name="常规 10 4 3 5 2" xfId="1044"/>
    <cellStyle name="20% - 强调文字颜色 5 2 2_2017年省对市(州)税收返还和转移支付预算" xfId="1045"/>
    <cellStyle name="差_4-11" xfId="1046"/>
    <cellStyle name="Accent6" xfId="1047"/>
    <cellStyle name="差_汇总 4_四川省2019年财政预算（草案）（样表，稿二）" xfId="1048"/>
    <cellStyle name="Accent4 2" xfId="1049"/>
    <cellStyle name="注释 2 2 3" xfId="1050"/>
    <cellStyle name="常规 2_%84表2：2016-2018年省级部门三年滚动规划报表" xfId="1051"/>
    <cellStyle name="差_美术馆公共图书馆文化馆（站）免费开放专项资金_四川省2019年财政预算（草案）（样表，稿二）" xfId="1052"/>
    <cellStyle name="好_7 2017年省对市（州）税收返还和转移支付预算分地区情况表（省级旅游发展资金）(1)" xfId="1053"/>
    <cellStyle name="好_2017年省对市（州）税收返还和转移支付预算分地区情况表（华侨事务补助）(1)_四川省2018年财政预算执行情况(样表，稿二）" xfId="1054"/>
    <cellStyle name="好_其他工程费用计费_四川省2019年财政预算（草案）（样表，稿二）" xfId="1055"/>
    <cellStyle name="好_%84表2：2016-2018年省级部门三年滚动规划报表_支出" xfId="1056"/>
    <cellStyle name="好_汇总 3_四川省2019年财政预算（草案）（样表，稿二）" xfId="1057"/>
    <cellStyle name="警告文本 2 4" xfId="1058"/>
    <cellStyle name="差_2-45" xfId="1059"/>
    <cellStyle name="差_2-50" xfId="1060"/>
    <cellStyle name="样式 1 2" xfId="1061"/>
    <cellStyle name="常规_2015年全省及省级财政收支执行及2016年预算草案表（20160120）企业处修改" xfId="1062"/>
    <cellStyle name="差_6_四川省2019年财政预算（草案）（样表，稿二）" xfId="1063"/>
    <cellStyle name="60% - 强调文字颜色 6 2_四川省2017年省对市（州）税收返还和转移支付分地区预算（草案）--社保处" xfId="1064"/>
    <cellStyle name="60% - Accent5" xfId="1065"/>
    <cellStyle name="强调文字颜色 4 2" xfId="1066"/>
    <cellStyle name="差_2015财金互动汇总（加人行、补成都） 2" xfId="1067"/>
    <cellStyle name="常规 11 2 4" xfId="1068"/>
    <cellStyle name="常规_200704(第一稿）" xfId="1069"/>
    <cellStyle name="好_3 2017年省对市（州）税收返还和转移支付预算分地区情况表（到村任职）_四川省2019年财政预算（草案）（样表，稿二）" xfId="1070"/>
    <cellStyle name="常规 3 3 3" xfId="1071"/>
    <cellStyle name="常规 35_2020支出预算表(以此为准)2" xfId="1072"/>
    <cellStyle name="好_4-14_四川省2019年财政预算（草案）（样表，稿二）" xfId="1073"/>
    <cellStyle name="常规 10 4 3 3 2" xfId="1074"/>
    <cellStyle name="好_2-义务教育经费保障机制改革_四川省2018年财政预算执行情况(样表，稿二）" xfId="1075"/>
    <cellStyle name="常规 25 3 2" xfId="1076"/>
    <cellStyle name="好_四川省2018年财政预算执行情况(样表，稿二）" xfId="1077"/>
    <cellStyle name="差_2" xfId="1078"/>
    <cellStyle name="好_2_四川省2019年财政预算（草案）（样表，稿二）" xfId="1079"/>
    <cellStyle name="Total 2" xfId="1080"/>
    <cellStyle name="常规 10 2 2 2" xfId="1081"/>
    <cellStyle name="差_2-52" xfId="1082"/>
    <cellStyle name="差_体育场馆免费低收费开放补助资金_四川省2019年财政预算（草案）（样表，稿二）" xfId="1083"/>
    <cellStyle name="常规 48 2 3" xfId="1084"/>
    <cellStyle name="好_汇总 2 2_2017年省对市(州)税收返还和转移支付预算" xfId="1085"/>
    <cellStyle name="常规 10_123" xfId="1086"/>
    <cellStyle name="标题 2 2 2 3" xfId="1087"/>
    <cellStyle name="常规 37 2" xfId="1088"/>
    <cellStyle name="好_体育场馆免费低收费开放补助资金" xfId="1089"/>
    <cellStyle name="差_汇总 2" xfId="1090"/>
    <cellStyle name="差_Sheet22_四川省2018年财政预算执行情况(样表，稿二）" xfId="1091"/>
    <cellStyle name="好_2-52_四川省2018年财政预算执行情况(样表，稿二）" xfId="1092"/>
    <cellStyle name="20% - 强调文字颜色 5 2_四川省2017年省对市（州）税收返还和转移支付分地区预算（草案）--社保处" xfId="1093"/>
    <cellStyle name="Calculation" xfId="1094"/>
    <cellStyle name="好_汇总_2017年省对市(州)税收返还和转移支付预算" xfId="1095"/>
    <cellStyle name="常规 27 3" xfId="1096"/>
    <cellStyle name="常规 32 3" xfId="1097"/>
    <cellStyle name="差_汇总_2 2" xfId="1098"/>
    <cellStyle name="常规 10 2 2" xfId="1099"/>
    <cellStyle name="链接单元格 2 2_2017年省对市(州)税收返还和转移支付预算" xfId="1100"/>
    <cellStyle name="好_2017年省对市（州）税收返还和转移支付预算分地区情况表（华侨事务补助）(1)_四川省2019年财政预算（草案）（样表，稿二）" xfId="1101"/>
    <cellStyle name="千位分隔 3 4" xfId="1102"/>
    <cellStyle name="标题 5 3" xfId="1103"/>
    <cellStyle name="差_汇总_2_四川省2019年财政预算（草案）（样表，稿二）" xfId="1104"/>
    <cellStyle name="强调文字颜色 1 2 2 3" xfId="1105"/>
    <cellStyle name="好_4-22_四川省2019年财政预算（草案）（样表，稿二）" xfId="1106"/>
    <cellStyle name="差_28 基层干训机构建设补助专项资金_四川省2018年财政预算执行情况(样表，稿二）" xfId="1107"/>
    <cellStyle name="常规 25 3" xfId="1108"/>
    <cellStyle name="常规 30 3" xfId="1109"/>
    <cellStyle name="常规 6 3 3" xfId="1110"/>
    <cellStyle name="差_4-9" xfId="1111"/>
    <cellStyle name="好_28 基层干训机构建设补助专项资金_四川省2019年财政预算（草案）（样表，稿二）" xfId="1112"/>
    <cellStyle name="好_汇总 3_2017年省对市(州)税收返还和转移支付预算_四川省2019年财政预算（草案）（样表，稿二）" xfId="1113"/>
    <cellStyle name="差_汇总_1 2" xfId="1114"/>
    <cellStyle name="差_2-财金互动" xfId="1115"/>
    <cellStyle name="好_24 维稳经费_四川省2019年财政预算（草案）（样表，稿二）" xfId="1116"/>
    <cellStyle name="好_Sheet14" xfId="1117"/>
    <cellStyle name="差_3-义务教育均衡发展专项" xfId="1118"/>
    <cellStyle name="常规 2 3 5 2" xfId="1119"/>
    <cellStyle name="好_其他工程费用计费_四川省2018年财政预算执行情况(样表，稿二）" xfId="1120"/>
    <cellStyle name="好_促进扩大信贷增量 2_四川省2017年省对市（州）税收返还和转移支付分地区预算（草案）--社保处" xfId="1121"/>
    <cellStyle name="检查单元格 2 3" xfId="1122"/>
    <cellStyle name="常规_国有资本经营预算表样 2 2 3" xfId="1123"/>
    <cellStyle name="警告文本 2 3 2" xfId="1124"/>
    <cellStyle name="好_4-30_四川省2018年财政预算执行情况(样表，稿二）" xfId="1125"/>
    <cellStyle name="常规_Sheet1_3" xfId="1126"/>
    <cellStyle name="常规_国资决算以及执行情况0712 2 2 3" xfId="1127"/>
    <cellStyle name="输出 2" xfId="1128"/>
    <cellStyle name="差_2-60_四川省2018年财政预算执行情况(样表，稿二）" xfId="1129"/>
    <cellStyle name="差_2-55_四川省2018年财政预算执行情况(样表，稿二）" xfId="1130"/>
    <cellStyle name="好_2015财金互动汇总（加人行、补成都） 2 2_2017年省对市(州)税收返还和转移支付预算" xfId="1131"/>
    <cellStyle name="20% - Accent2 2" xfId="1132"/>
    <cellStyle name="20% - 强调文字颜色 2 3" xfId="1133"/>
    <cellStyle name="常规 2 3 2 4" xfId="1134"/>
    <cellStyle name="40% - 强调文字颜色 2 2" xfId="1135"/>
    <cellStyle name="差_4-23_四川省2019年财政预算（草案）（样表，稿二）" xfId="1136"/>
    <cellStyle name="差_四川省2017年省对市（州）税收返还和转移支付分地区预算（草案）--行政政法处_四川省2019年财政预算（草案）（样表，稿二）" xfId="1137"/>
    <cellStyle name="标题 3 2 2" xfId="1138"/>
    <cellStyle name="差_汇总_1 2_2017年省对市(州)税收返还和转移支付预算" xfId="1139"/>
    <cellStyle name="好_24 维稳经费" xfId="1140"/>
    <cellStyle name="40% - Accent3 2" xfId="1141"/>
    <cellStyle name="好_汇总_四川省2018年财政预算执行情况(样表，稿二）" xfId="1142"/>
    <cellStyle name="差_Sheet32" xfId="1143"/>
    <cellStyle name="差_Sheet27" xfId="1144"/>
    <cellStyle name="好_2-62" xfId="1145"/>
    <cellStyle name="常规 25 2 2" xfId="1146"/>
    <cellStyle name="常规 30 2 2" xfId="1147"/>
    <cellStyle name="输出 2 2 2 2" xfId="1148"/>
    <cellStyle name="0,0&#13;&#10;NA&#13;&#10;_2017年省对市(州)税收返还和转移支付预算" xfId="1149"/>
    <cellStyle name="差_2-58_四川省2019年财政预算（草案）（样表，稿二）" xfId="1150"/>
    <cellStyle name="好_4-24_四川省2019年财政预算（草案）（样表，稿二）" xfId="1151"/>
    <cellStyle name="计算 2 3" xfId="1152"/>
    <cellStyle name="强调文字颜色 2 2" xfId="1153"/>
    <cellStyle name="常规 10 2 2 4" xfId="1154"/>
    <cellStyle name="常规 22 2 2" xfId="1155"/>
    <cellStyle name="常规 17 2 2" xfId="1156"/>
    <cellStyle name="好 2_四川省2017年省对市（州）税收返还和转移支付分地区预算（草案）--社保处" xfId="1157"/>
    <cellStyle name="差_少数民族文化事业发展专项资金_四川省2019年财政预算（草案）（样表，稿二）" xfId="1158"/>
    <cellStyle name="差_4-农村义教“营养改善计划”_四川省2019年财政预算（草案）（样表，稿二）" xfId="1159"/>
    <cellStyle name="Linked Cell" xfId="1160"/>
    <cellStyle name="检查单元格 2" xfId="1161"/>
    <cellStyle name="常规_国有资本经营预算表样 2 2" xfId="1162"/>
    <cellStyle name="汇总 2 3" xfId="1163"/>
    <cellStyle name="常规 10 3_123" xfId="1164"/>
    <cellStyle name="常规 28 2 2 3" xfId="1165"/>
    <cellStyle name="常规 31 2 2" xfId="1166"/>
    <cellStyle name="常规 26 2 2" xfId="1167"/>
    <cellStyle name="40% - 强调文字颜色 3 2" xfId="1168"/>
    <cellStyle name="常规 3 3 4" xfId="1169"/>
    <cellStyle name="Title" xfId="1170"/>
    <cellStyle name="常规 18_四川省2018年财政预算执行情况(样表，稿二）" xfId="1171"/>
    <cellStyle name="40% - 强调文字颜色 1 2 2_2017年省对市(州)税收返还和转移支付预算" xfId="1172"/>
    <cellStyle name="差_汇总_2" xfId="1173"/>
    <cellStyle name="常规 21 2 3 2 2" xfId="1174"/>
    <cellStyle name="差_19 征兵经费_四川省2018年财政预算执行情况(样表，稿二）" xfId="1175"/>
    <cellStyle name="常规 10 2 2 3 2" xfId="1176"/>
    <cellStyle name="百分比 2" xfId="1177"/>
    <cellStyle name="差_4-5_四川省2019年财政预算（草案）（样表，稿二）" xfId="1178"/>
    <cellStyle name="差_2015财金互动汇总（加人行、补成都） 2 2" xfId="1179"/>
    <cellStyle name="链接单元格 2_四川省2018年财政预算执行情况(样表，稿二）" xfId="1180"/>
    <cellStyle name="差_2-义务教育经费保障机制改革_四川省2018年财政预算执行情况(样表，稿二）" xfId="1181"/>
    <cellStyle name="常规 48 3 2" xfId="1182"/>
    <cellStyle name="差_26 地方纪检监察机关办案补助专项资金_四川省2018年财政预算执行情况(样表，稿二）" xfId="1183"/>
    <cellStyle name="差_2015直接融资汇总表 2 2" xfId="1184"/>
    <cellStyle name="好_科技口6-30-35" xfId="1185"/>
    <cellStyle name="强调文字颜色 6 2 2" xfId="1186"/>
    <cellStyle name="差_19 征兵经费" xfId="1187"/>
    <cellStyle name="好_1 2017年省对市（州）税收返还和转移支付预算分地区情况表（华侨事务补助）(1)_四川省2019年财政预算（草案）（样表，稿二）" xfId="1188"/>
    <cellStyle name="差_Sheet33" xfId="1189"/>
    <cellStyle name="好_2-58" xfId="1190"/>
    <cellStyle name="差_汇总_2 3_2017年省对市(州)税收返还和转移支付预算_四川省2018年财政预算执行情况(样表，稿二）" xfId="1191"/>
    <cellStyle name="40% - 强调文字颜色 2 3" xfId="1192"/>
    <cellStyle name="常规 16_四川省2018年财政预算执行情况(样表，稿二）" xfId="1193"/>
    <cellStyle name="差_国家文物保护专项资金" xfId="1194"/>
    <cellStyle name="好_国家级非物质文化遗产保护专项资金" xfId="1195"/>
    <cellStyle name="好_2-58_四川省2019年财政预算（草案）（样表，稿二）" xfId="1196"/>
    <cellStyle name="差_Sheet33_四川省2019年财政预算（草案）（样表，稿二）" xfId="1197"/>
    <cellStyle name="60% - 强调文字颜色 3 2 3" xfId="1198"/>
    <cellStyle name="好_Sheet19_四川省2018年财政预算执行情况(样表，稿二）" xfId="1199"/>
    <cellStyle name="链接单元格 2 2 3" xfId="1200"/>
    <cellStyle name="差_1-学前教育发展专项资金" xfId="1201"/>
    <cellStyle name="差_2-67" xfId="1202"/>
    <cellStyle name="好_1-12" xfId="1203"/>
    <cellStyle name="差_4-31_四川省2018年财政预算执行情况(样表，稿二）" xfId="1204"/>
    <cellStyle name="好_2015财金互动汇总（加人行、补成都）_2017年省对市(州)税收返还和转移支付预算" xfId="1205"/>
    <cellStyle name="常规 4_123" xfId="1206"/>
    <cellStyle name="常规 4 3 2" xfId="1207"/>
    <cellStyle name="常规 5 4" xfId="1208"/>
    <cellStyle name="好_4-8" xfId="1209"/>
    <cellStyle name="差_促进扩大信贷增量 3_2017年省对市(州)税收返还和转移支付预算_四川省2019年财政预算（草案）（样表，稿二）" xfId="1210"/>
    <cellStyle name="好_促进扩大信贷增量 2 2_四川省2019年财政预算（草案）（样表，稿二）" xfId="1211"/>
    <cellStyle name="差_汇总 2_四川省2018年财政预算执行情况(样表，稿二）" xfId="1212"/>
    <cellStyle name="好_美术馆公共图书馆文化馆（站）免费开放专项资金" xfId="1213"/>
    <cellStyle name="好_债券贴息计算器" xfId="1214"/>
    <cellStyle name="常规_Sheet1" xfId="1215"/>
    <cellStyle name="输出 2 2 3" xfId="1216"/>
    <cellStyle name="常规 18 2" xfId="1217"/>
    <cellStyle name="常规 23 2" xfId="1218"/>
    <cellStyle name="好_1-学前教育发展专项资金_四川省2018年财政预算执行情况(样表，稿二）" xfId="1219"/>
    <cellStyle name="常规 37 2 2" xfId="1220"/>
    <cellStyle name="差_汇总_2 2 2_2017年省对市(州)税收返还和转移支付预算_四川省2019年财政预算（草案）（样表，稿二）" xfId="1221"/>
    <cellStyle name="40% - 强调文字颜色 3 2 3" xfId="1222"/>
    <cellStyle name="好_促进扩大信贷增量 4_四川省2018年财政预算执行情况(样表，稿二）" xfId="1223"/>
    <cellStyle name="好_6-省级财政政府与社会资本合作项目综合补助资金_四川省2018年财政预算执行情况(样表，稿二）" xfId="1224"/>
    <cellStyle name="40% - 强调文字颜色 4 2 2 2" xfId="1225"/>
    <cellStyle name="好_2-62_四川省2017年省对市（州）税收返还和转移支付分地区预算（草案）--社保处" xfId="1226"/>
    <cellStyle name="差_Sheet32_四川省2017年省对市（州）税收返还和转移支付分地区预算（草案）--社保处" xfId="1227"/>
    <cellStyle name="差_Sheet27_四川省2017年省对市（州）税收返还和转移支付分地区预算（草案）--社保处" xfId="1228"/>
    <cellStyle name="Note 2" xfId="1229"/>
    <cellStyle name="好_债券贴息计算器_四川省2019年财政预算（草案）（样表，稿二）" xfId="1230"/>
    <cellStyle name="注释 2" xfId="1231"/>
    <cellStyle name="常规 48 3" xfId="1232"/>
    <cellStyle name="差_2015直接融资汇总表 2" xfId="1233"/>
    <cellStyle name="差 2 2 3" xfId="1234"/>
    <cellStyle name="40% - Accent4" xfId="1235"/>
    <cellStyle name="千位分隔 2 2 2 4" xfId="1236"/>
    <cellStyle name="强调文字颜色 6 2 2_2017年省对市(州)税收返还和转移支付预算" xfId="1237"/>
    <cellStyle name="差_省级科技计划项目专项资金_四川省2018年财政预算执行情况(样表，稿二）" xfId="1238"/>
    <cellStyle name="常规 10 4_四川省2018年财政预算执行情况(样表，稿二）" xfId="1239"/>
    <cellStyle name="好_促进扩大信贷增量_四川省2019年财政预算（草案）（样表，稿二）" xfId="1240"/>
    <cellStyle name="常规 3 5" xfId="1241"/>
    <cellStyle name="常规 3 2 2_2017年省对市(州)税收返还和转移支付预算" xfId="1242"/>
    <cellStyle name="差_Sheet18_四川省2018年财政预算执行情况(样表，稿二）" xfId="1243"/>
    <cellStyle name="60% - 强调文字颜色 2 2 2 3" xfId="1244"/>
    <cellStyle name="差_2 政法转移支付" xfId="1245"/>
    <cellStyle name="0,0&#13;&#10;NA&#13;&#10; 2" xfId="1246"/>
    <cellStyle name="好_Sheet27_四川省2019年财政预算（草案）（样表，稿二）" xfId="1247"/>
    <cellStyle name="好_Sheet32_四川省2019年财政预算（草案）（样表，稿二）" xfId="1248"/>
    <cellStyle name="输入 2_四川省2017年省对市（州）税收返还和转移支付分地区预算（草案）--社保处" xfId="1249"/>
    <cellStyle name="差_汇总_1 2 4" xfId="1250"/>
    <cellStyle name="好_Sheet16_四川省2017年省对市（州）税收返还和转移支付分地区预算（草案）--社保处" xfId="1251"/>
    <cellStyle name="好_6_四川省2018年财政预算执行情况(样表，稿二）" xfId="1252"/>
    <cellStyle name="好_23 铁路护路专项经费_四川省2019年财政预算（草案）（样表，稿二）" xfId="1253"/>
    <cellStyle name="常规 11 2 3 2" xfId="1254"/>
    <cellStyle name="常规 2 2 4 2" xfId="1255"/>
    <cellStyle name="常规_社保基金预算报人大建议表样 2 2 2" xfId="1256"/>
    <cellStyle name="千位分隔 2 3 4" xfId="1257"/>
    <cellStyle name="好_21 禁毒补助经费_四川省2019年财政预算（草案）（样表，稿二）" xfId="1258"/>
    <cellStyle name="Output 2" xfId="1259"/>
    <cellStyle name="差_4-24_四川省2019年财政预算（草案）（样表，稿二）" xfId="1260"/>
    <cellStyle name="好_Sheet20_四川省2018年财政预算执行情况(样表，稿二）" xfId="1261"/>
    <cellStyle name="好_Sheet15_四川省2018年财政预算执行情况(样表，稿二）" xfId="1262"/>
    <cellStyle name="差_2-60" xfId="1263"/>
    <cellStyle name="差_2-55" xfId="1264"/>
    <cellStyle name="强调文字颜色 2 3" xfId="1265"/>
    <cellStyle name="差_2-65_四川省2019年财政预算（草案）（样表，稿二）" xfId="1266"/>
    <cellStyle name="40% - 强调文字颜色 3 2 2 3" xfId="1267"/>
    <cellStyle name="好_省级科技计划项目专项资金_四川省2019年财政预算（草案）（样表，稿二）" xfId="1268"/>
    <cellStyle name="常规 47 2 2 2 2" xfId="1269"/>
    <cellStyle name="差_2016年四川省省级一般公共预算支出执行情况表_四川省2018年财政预算执行情况(样表，稿二）" xfId="1270"/>
    <cellStyle name="好_Sheet22_四川省2018年财政预算执行情况(样表，稿二）" xfId="1271"/>
    <cellStyle name="差_省级文物保护专项资金_四川省2019年财政预算（草案）（样表，稿二）" xfId="1272"/>
    <cellStyle name="差_汇总_1" xfId="1273"/>
    <cellStyle name="好_123_四川省2018年财政预算执行情况(样表，稿二）" xfId="1274"/>
    <cellStyle name="20% - 强调文字颜色 6 2 2_2017年省对市(州)税收返还和转移支付预算" xfId="1275"/>
    <cellStyle name="20% - 强调文字颜色 5 2 3" xfId="1276"/>
    <cellStyle name="好_5-中央财政统借统还外债项目资金" xfId="1277"/>
    <cellStyle name="60% - 强调文字颜色 6 2" xfId="1278"/>
    <cellStyle name="差_18 2017年省对市（州）税收返还和转移支付预算分地区情况表（全省法院系统业务经费）(1)_四川省2018年财政预算执行情况(样表，稿二）" xfId="1279"/>
    <cellStyle name="好_4-20" xfId="1280"/>
    <cellStyle name="好_4-15" xfId="1281"/>
    <cellStyle name="常规 2 2 3" xfId="1282"/>
    <cellStyle name="60% - 强调文字颜色 5 2 2_2017年省对市(州)税收返还和转移支付预算" xfId="1283"/>
    <cellStyle name="差_2-46_四川省2019年财政预算（草案）（样表，稿二）" xfId="1284"/>
    <cellStyle name="60% - Accent6" xfId="1285"/>
    <cellStyle name="强调文字颜色 4 3" xfId="1286"/>
    <cellStyle name="常规 9 2 2" xfId="1287"/>
    <cellStyle name="40% - 强调文字颜色 2 2 2 3" xfId="1288"/>
    <cellStyle name="60% - 强调文字颜色 5 2" xfId="1289"/>
    <cellStyle name="好_Sheet14_四川省2018年财政预算执行情况(样表，稿二）" xfId="1290"/>
    <cellStyle name="千位分隔 2 2 2 2" xfId="1291"/>
    <cellStyle name="常规 4 2" xfId="1292"/>
    <cellStyle name="差_促进扩大信贷增量_2017年省对市(州)税收返还和转移支付预算" xfId="1293"/>
    <cellStyle name="好_21 禁毒补助经费" xfId="1294"/>
    <cellStyle name="警告文本 2 3" xfId="1295"/>
    <cellStyle name="40% - 强调文字颜色 2 2_四川省2017年省对市（州）税收返还和转移支付分地区预算（草案）--社保处" xfId="1296"/>
    <cellStyle name="好_汇总 2 2_四川省2017年省对市（州）税收返还和转移支付分地区预算（草案）--社保处" xfId="1297"/>
    <cellStyle name="好_汇总_2017年省对市(州)税收返还和转移支付预算_四川省2019年财政预算（草案）（样表，稿二）" xfId="1298"/>
    <cellStyle name="好_2-45" xfId="1299"/>
    <cellStyle name="好_2-50" xfId="1300"/>
    <cellStyle name="差_Sheet15" xfId="1301"/>
    <cellStyle name="差_Sheet20" xfId="1302"/>
    <cellStyle name="差_汇总 2 2_2017年省对市(州)税收返还和转移支付预算_四川省2019年财政预算（草案）（样表，稿二）" xfId="1303"/>
    <cellStyle name="千位分隔 2 4" xfId="1304"/>
    <cellStyle name="差_地方纪检监察机关办案补助专项资金" xfId="1305"/>
    <cellStyle name="常规 2 2" xfId="1306"/>
    <cellStyle name="差_2015财金互动汇总（加人行、补成都）" xfId="1307"/>
    <cellStyle name="好_2-46_四川省2017年省对市（州）税收返还和转移支付分地区预算（草案）--社保处" xfId="1308"/>
    <cellStyle name="差_Sheet16_四川省2017年省对市（州）税收返还和转移支付分地区预算（草案）--社保处" xfId="1309"/>
    <cellStyle name="差_体育场馆免费低收费开放补助资金" xfId="1310"/>
    <cellStyle name="好_4-22_四川省2018年财政预算执行情况(样表，稿二）" xfId="1311"/>
    <cellStyle name="常规_2014年全省及省级财政收支执行及2015年预算草案表（20150123，自用稿）" xfId="1312"/>
    <cellStyle name="差_汇总_2_四川省2018年财政预算执行情况(样表，稿二）" xfId="1313"/>
    <cellStyle name="强调文字颜色 6 3" xfId="1314"/>
    <cellStyle name="好_2-65_四川省2019年财政预算（草案）（样表，稿二）" xfId="1315"/>
    <cellStyle name="差_省级体育专项资金" xfId="1316"/>
    <cellStyle name="60% - Accent1" xfId="1317"/>
    <cellStyle name="千位分隔 2 2 4" xfId="1318"/>
    <cellStyle name="常规 28 3" xfId="1319"/>
    <cellStyle name="常规_(陈诚修改稿)2006年全省及省级财政决算及07年预算执行情况表(A4 留底自用) 2 2 2 2" xfId="1320"/>
    <cellStyle name="差_汇总" xfId="1321"/>
    <cellStyle name="常规 35_四川省2018年财政预算执行情况(样表，稿二）" xfId="1322"/>
    <cellStyle name="Calculation 2" xfId="1323"/>
    <cellStyle name="好_省级体育专项资金_四川省2019年财政预算（草案）（样表，稿二）" xfId="1324"/>
    <cellStyle name="标题 3 2 2 2" xfId="1325"/>
    <cellStyle name="差_汇总_1 2_2017年省对市(州)税收返还和转移支付预算 2" xfId="1326"/>
    <cellStyle name="常规 4 4" xfId="1327"/>
    <cellStyle name="常规 4 2 2" xfId="1328"/>
    <cellStyle name="好_地方纪检监察机关办案补助专项资金_四川省2018年财政预算执行情况(样表，稿二）" xfId="1329"/>
    <cellStyle name="好_促进扩大信贷增量 2_2017年省对市(州)税收返还和转移支付预算_四川省2018年财政预算执行情况(样表，稿二）" xfId="1330"/>
    <cellStyle name="差_Sheet18_四川省2017年省对市（州）税收返还和转移支付分地区预算（草案）--社保处" xfId="1331"/>
    <cellStyle name="40% - 强调文字颜色 5 2 2 2" xfId="1332"/>
    <cellStyle name="常规 28 2 2 4" xfId="1333"/>
    <cellStyle name="差_Sheet7_四川省2018年财政预算执行情况(样表，稿二）" xfId="1334"/>
    <cellStyle name="差_促进扩大信贷增量 2 2" xfId="1335"/>
    <cellStyle name="差_6_四川省2018年财政预算执行情况(样表，稿二）" xfId="1336"/>
    <cellStyle name="差_2015财金互动汇总（加人行、补成都） 3_2017年省对市(州)税收返还和转移支付预算" xfId="1337"/>
    <cellStyle name="常规 21 4" xfId="1338"/>
    <cellStyle name="Bad" xfId="1339"/>
    <cellStyle name="60% - Accent3 2" xfId="1340"/>
    <cellStyle name="常规 2 5" xfId="1341"/>
    <cellStyle name="常规 27" xfId="1342"/>
    <cellStyle name="常规 32" xfId="1343"/>
    <cellStyle name="差_3-创业担保贷款贴息及奖补" xfId="1344"/>
    <cellStyle name="差_4-农村义教“营养改善计划”_四川省2018年财政预算执行情况(样表，稿二）" xfId="1345"/>
    <cellStyle name="常规_省级科预算草案表1.14 2" xfId="1346"/>
    <cellStyle name="常规 28 2 2" xfId="1347"/>
    <cellStyle name="适中 3" xfId="1348"/>
    <cellStyle name="百分比 2 3" xfId="1349"/>
    <cellStyle name="差_促进扩大信贷增量 2 2_四川省2017年省对市（州）税收返还和转移支付分地区预算（草案）--社保处" xfId="1350"/>
    <cellStyle name="Accent3_收入" xfId="1351"/>
    <cellStyle name="差_省级文物保护专项资金" xfId="1352"/>
    <cellStyle name="Heading 1_2016年全省及省级财政收支执行及2017年预算草案表（20161206，预审自用稿）" xfId="1353"/>
    <cellStyle name="好_促进扩大信贷增量 3_2017年省对市(州)税收返还和转移支付预算" xfId="1354"/>
    <cellStyle name="好_5 2017年省对市（州）税收返还和转移支付预算分地区情况表（全国重点寺观教堂维修经费业生中央财政补助资金）(1)_四川省2018年财政预算执行情况(样表，稿二）" xfId="1355"/>
    <cellStyle name="常规 2 6 2" xfId="1356"/>
    <cellStyle name="好_8 2017年省对市（州）税收返还和转移支付预算分地区情况表（民族事业发展资金）(1)_四川省2018年财政预算执行情况(样表，稿二）" xfId="1357"/>
    <cellStyle name="常规 10 2_2017年省对市(州)税收返还和转移支付预算" xfId="1358"/>
    <cellStyle name="好_汇总 4_四川省2019年财政预算（草案）（样表，稿二）" xfId="1359"/>
    <cellStyle name="60% - 强调文字颜色 1 2 2 2" xfId="1360"/>
    <cellStyle name="好_Sheet15_四川省2017年省对市（州）税收返还和转移支付分地区预算（草案）--社保处" xfId="1361"/>
    <cellStyle name="好_Sheet20_四川省2017年省对市（州）税收返还和转移支付分地区预算（草案）--社保处" xfId="1362"/>
    <cellStyle name="差_5 2017年省对市（州）税收返还和转移支付预算分地区情况表（全国重点寺观教堂维修经费业生中央财政补助资金）(1)_四川省2018年财政预算执行情况(样表，稿二）" xfId="1363"/>
    <cellStyle name="好_文化产业发展专项资金_四川省2018年财政预算执行情况(样表，稿二）" xfId="1364"/>
    <cellStyle name="差_2017年省对市(州)税收返还和转移支付预算_四川省2018年财政预算执行情况(样表，稿二）" xfId="1365"/>
    <cellStyle name="差_4-8_四川省2019年财政预算（草案）（样表，稿二）" xfId="1366"/>
    <cellStyle name="差_2017年省对市(州)税收返还和转移支付预算" xfId="1367"/>
    <cellStyle name="好_3 2017年省对市（州）税收返还和转移支付预算分地区情况表（到村任职）" xfId="1368"/>
    <cellStyle name="Output 3" xfId="1369"/>
    <cellStyle name="好 2" xfId="1370"/>
    <cellStyle name="好_财政预算草案相关表格（省级科编审一二三科分工）+-+副本" xfId="1371"/>
    <cellStyle name="链接单元格 2" xfId="1372"/>
    <cellStyle name="差_3 2017年省对市（州）税收返还和转移支付预算分地区情况表（到村任职）_四川省2019年财政预算（草案）（样表，稿二）" xfId="1373"/>
    <cellStyle name="60% - 强调文字颜色 6 2 2 2" xfId="1374"/>
    <cellStyle name="差_“三区”文化人才专项资金_四川省2018年财政预算执行情况(样表，稿二）" xfId="1375"/>
    <cellStyle name="好 2 2 3" xfId="1376"/>
    <cellStyle name="好_4-11_四川省2019年财政预算（草案）（样表，稿二）" xfId="1377"/>
    <cellStyle name="Accent3 2" xfId="1378"/>
    <cellStyle name="输入 2 2 3" xfId="1379"/>
    <cellStyle name="差_9 2017年省对市（州）税收返还和转移支付预算分地区情况表（全省工商行政管理专项经费）(1)" xfId="1380"/>
    <cellStyle name="Neutral 2" xfId="1381"/>
    <cellStyle name="0,0&#13;&#10;NA&#13;&#10; 4" xfId="1382"/>
    <cellStyle name="适中 2 2 3" xfId="1383"/>
    <cellStyle name="差_2015财金互动汇总（加人行、补成都） 2 3" xfId="1384"/>
    <cellStyle name="差_体育场馆免费低收费开放补助资金_四川省2018年财政预算执行情况(样表，稿二）" xfId="1385"/>
    <cellStyle name="好_汇总 2_四川省2017年省对市（州）税收返还和转移支付分地区预算（草案）--社保处" xfId="1386"/>
    <cellStyle name="差_2-59_四川省2018年财政预算执行情况(样表，稿二）" xfId="1387"/>
    <cellStyle name="常规 14_四川省2018年财政预算执行情况(样表，稿二）" xfId="1388"/>
    <cellStyle name="常规 10 4 2" xfId="1389"/>
    <cellStyle name="好_11 2017年省对市（州）税收返还和转移支付预算分地区情况表（基层行政单位救灾专项资金）(1)_四川省2019年财政预算（草案）（样表，稿二）" xfId="1390"/>
    <cellStyle name="常规 2 3 2" xfId="1391"/>
    <cellStyle name="60% - 强调文字颜色 1 2" xfId="1392"/>
    <cellStyle name="好_4-8_四川省2018年财政预算执行情况(样表，稿二）" xfId="1393"/>
    <cellStyle name="计算 3" xfId="1394"/>
    <cellStyle name="好_2015财金互动汇总（加人行、补成都） 2" xfId="1395"/>
    <cellStyle name="好_2-财金互动_四川省2018年财政预算执行情况(样表，稿二）" xfId="1396"/>
    <cellStyle name="常规_社保基金预算报人大建议表样 2" xfId="1397"/>
    <cellStyle name="好_Sheet33_四川省2017年省对市（州）税收返还和转移支付分地区预算（草案）--社保处" xfId="1398"/>
    <cellStyle name="常规 22 3" xfId="1399"/>
    <cellStyle name="常规 17 3" xfId="1400"/>
    <cellStyle name="常规 10 4 3 7 2" xfId="1401"/>
    <cellStyle name="差_6-扶持民办教育专项" xfId="1402"/>
    <cellStyle name="标题 2 2 2" xfId="1403"/>
    <cellStyle name="常规 5 2 3 2" xfId="1404"/>
    <cellStyle name="差_促进扩大信贷增量 2 2_2017年省对市(州)税收返还和转移支付预算_四川省2019年财政预算（草案）（样表，稿二）" xfId="1405"/>
    <cellStyle name="计算 2" xfId="1406"/>
    <cellStyle name="20% - 强调文字颜色 3 2 3" xfId="1407"/>
    <cellStyle name="差_3-义务教育均衡发展专项_四川省2019年财政预算（草案）（样表，稿二）" xfId="1408"/>
    <cellStyle name="常规 47 2 2 2" xfId="1409"/>
    <cellStyle name="好_2-财金互动" xfId="1410"/>
    <cellStyle name="好_Sheet25_四川省2019年财政预算（草案）（样表，稿二）" xfId="1411"/>
    <cellStyle name="常规 4 3" xfId="1412"/>
    <cellStyle name="40% - 强调文字颜色 6 2 2_2017年省对市(州)税收返还和转移支付预算" xfId="1413"/>
    <cellStyle name="好_12 2017年省对市（州）税收返还和转移支付预算分地区情况表（民族地区春节慰问经费）(1)" xfId="1414"/>
    <cellStyle name="Heading 3" xfId="1415"/>
    <cellStyle name="差_15-省级防震减灾分情况_四川省2019年财政预算（草案）（样表，稿二）" xfId="1416"/>
    <cellStyle name="差_1-12_四川省2018年财政预算执行情况(样表，稿二）" xfId="1417"/>
    <cellStyle name="差_汇总 2 2_四川省2019年财政预算（草案）（样表，稿二）" xfId="1418"/>
    <cellStyle name="常规 3 3_2017年省对市(州)税收返还和转移支付预算" xfId="1419"/>
    <cellStyle name="常规 2 5 2 2" xfId="1420"/>
    <cellStyle name="强调文字颜色 3 2 2 2" xfId="1421"/>
    <cellStyle name="常规 40" xfId="1422"/>
    <cellStyle name="常规 35" xfId="1423"/>
    <cellStyle name="百分比 6" xfId="1424"/>
    <cellStyle name="差_4-31_四川省2019年财政预算（草案）（样表，稿二）" xfId="1425"/>
    <cellStyle name="常规_附表2报王省长版_32" xfId="1426"/>
    <cellStyle name="好_美术馆公共图书馆文化馆（站）免费开放专项资金_四川省2019年财政预算（草案）（样表，稿二）" xfId="1427"/>
    <cellStyle name="好_7-普惠金融政府和社会资本合作以奖代补资金_四川省2019年财政预算（草案）（样表，稿二）" xfId="1428"/>
    <cellStyle name="差_收入" xfId="1429"/>
    <cellStyle name="差_1-政策性保险财政补助资金_四川省2019年财政预算（草案）（样表，稿二）" xfId="1430"/>
    <cellStyle name="强调文字颜色 2 2 2 3" xfId="1431"/>
    <cellStyle name="差_4-22_四川省2018年财政预算执行情况(样表，稿二）" xfId="1432"/>
    <cellStyle name="好_4-22" xfId="1433"/>
    <cellStyle name="Accent6 2" xfId="1434"/>
    <cellStyle name="常规 5 2 3" xfId="1435"/>
    <cellStyle name="标题 2 2" xfId="1436"/>
    <cellStyle name="差_汇总_2 2 2_四川省2018年财政预算执行情况(样表，稿二）" xfId="1437"/>
    <cellStyle name="常规 11 2" xfId="1438"/>
    <cellStyle name="差_4-11_四川省2018年财政预算执行情况(样表，稿二）" xfId="1439"/>
    <cellStyle name="常规_国资决算以及执行情况0712 2 2" xfId="1440"/>
    <cellStyle name="差_促进扩大信贷增量 2_2017年省对市(州)税收返还和转移支付预算_四川省2019年财政预算（草案）（样表，稿二）" xfId="1441"/>
    <cellStyle name="20% - 强调文字颜色 3 2 2 3" xfId="1442"/>
    <cellStyle name="好_1-12_四川省2017年省对市（州）税收返还和转移支付分地区预算（草案）--社保处" xfId="1443"/>
    <cellStyle name="差_2-67_四川省2017年省对市（州）税收返还和转移支付分地区预算（草案）--社保处" xfId="1444"/>
    <cellStyle name="好_2015直接融资汇总表 4" xfId="1445"/>
    <cellStyle name="常规 10 4 3 3 2 2" xfId="1446"/>
    <cellStyle name="20% - 强调文字颜色 1 2 2 3" xfId="1447"/>
    <cellStyle name="差_27 妇女儿童事业发展专项资金_四川省2019年财政预算（草案）（样表，稿二）" xfId="1448"/>
    <cellStyle name="标题 6" xfId="1449"/>
    <cellStyle name="60% - Accent6 2" xfId="1450"/>
    <cellStyle name="差_债券贴息计算器_四川省2017年省对市（州）税收返还和转移支付分地区预算（草案）--社保处" xfId="1451"/>
    <cellStyle name="差_7-中等职业教育发展专项经费" xfId="1452"/>
    <cellStyle name="20% - Accent5" xfId="1453"/>
    <cellStyle name="好_3-义务教育均衡发展专项_四川省2018年财政预算执行情况(样表，稿二）" xfId="1454"/>
    <cellStyle name="常规_2017年国有资本收益复核表0712" xfId="1455"/>
    <cellStyle name="常规 2 3 4" xfId="1456"/>
    <cellStyle name="常规 2" xfId="1457"/>
    <cellStyle name="常规 10 4 3 8" xfId="1458"/>
    <cellStyle name="汇总 2" xfId="1459"/>
    <cellStyle name="适中 2 2_2017年省对市(州)税收返还和转移支付预算" xfId="1460"/>
    <cellStyle name="差_Sheet14" xfId="1461"/>
    <cellStyle name="解释性文本 2" xfId="1462"/>
    <cellStyle name="差_4-8" xfId="1463"/>
    <cellStyle name="强调文字颜色 5 2" xfId="1464"/>
    <cellStyle name="常规 22 2 2 2" xfId="1465"/>
    <cellStyle name="差_省级文化发展专项资金_四川省2019年财政预算（草案）（样表，稿二）" xfId="1466"/>
    <cellStyle name="检查单元格 2 2_2017年省对市(州)税收返还和转移支付预算" xfId="1467"/>
    <cellStyle name="好_%84表2：2016-2018年省级部门三年滚动规划报表_收入" xfId="1468"/>
    <cellStyle name="Input 2" xfId="1469"/>
    <cellStyle name="输出 2 2_2017年省对市(州)税收返还和转移支付预算" xfId="1470"/>
    <cellStyle name="差_公共文化服务体系建设_四川省2019年财政预算（草案）（样表，稿二）" xfId="1471"/>
    <cellStyle name="60% - Accent4_收入" xfId="1472"/>
    <cellStyle name="40% - 强调文字颜色 2 2 2" xfId="1473"/>
    <cellStyle name="Accent6_收入" xfId="1474"/>
    <cellStyle name="常规 17 2" xfId="1475"/>
    <cellStyle name="常规 22 2" xfId="1476"/>
    <cellStyle name="好_Sheet32_四川省2017年省对市（州）税收返还和转移支付分地区预算（草案）--社保处" xfId="1477"/>
    <cellStyle name="好_Sheet27_四川省2017年省对市（州）税收返还和转移支付分地区预算（草案）--社保处" xfId="1478"/>
    <cellStyle name="好_4-9_四川省2019年财政预算（草案）（样表，稿二）" xfId="1479"/>
    <cellStyle name="差_19 征兵经费_四川省2019年财政预算（草案）（样表，稿二）" xfId="1480"/>
    <cellStyle name="差_12 2017年省对市（州）税收返还和转移支付预算分地区情况表（民族地区春节慰问经费）(1)" xfId="1481"/>
    <cellStyle name="差_“三区”文化人才专项资金" xfId="1482"/>
    <cellStyle name="标题 1 2 2 2" xfId="1483"/>
    <cellStyle name="差_Sheet18" xfId="1484"/>
    <cellStyle name="差_2016年四川省省级一般公共预算支出执行情况表_四川省2019年财政预算（草案）（样表，稿二）" xfId="1485"/>
    <cellStyle name="差_汇总 3" xfId="1486"/>
    <cellStyle name="常规 30_2016年四川省省级一般公共预算支出执行情况表" xfId="1487"/>
    <cellStyle name="好_Sheet22_四川省2019年财政预算（草案）（样表，稿二）" xfId="1488"/>
    <cellStyle name="好_18 2017年省对市（州）税收返还和转移支付预算分地区情况表（全省法院系统业务经费）(1)_四川省2019年财政预算（草案）（样表，稿二）" xfId="1489"/>
    <cellStyle name="常规 2 5_2017年省对市(州)税收返还和转移支付预算" xfId="1490"/>
    <cellStyle name="Heading 2_2016年全省及省级财政收支执行及2017年预算草案表（20161206，预审自用稿）" xfId="1491"/>
    <cellStyle name="差_促进扩大信贷增量 3_四川省2019年财政预算（草案）（样表，稿二）" xfId="1492"/>
    <cellStyle name="差_4-14_四川省2019年财政预算（草案）（样表，稿二）" xfId="1493"/>
    <cellStyle name="常规 10 4 3 4 2 3" xfId="1494"/>
    <cellStyle name="好_汇总 2 2_2017年省对市(州)税收返还和转移支付预算_四川省2018年财政预算执行情况(样表，稿二）" xfId="1495"/>
    <cellStyle name="好_11 2017年省对市（州）税收返还和转移支付预算分地区情况表（基层行政单位救灾专项资金）(1)_四川省2018年财政预算执行情况(样表，稿二）" xfId="1496"/>
    <cellStyle name="常规_社保基金预算报人大建议表样 2 2" xfId="1497"/>
    <cellStyle name="常规 47 3" xfId="1498"/>
    <cellStyle name="好_Sheet26_四川省2017年省对市（州）税收返还和转移支付分地区预算（草案）--社保处" xfId="1499"/>
    <cellStyle name="常规 26 2 3" xfId="1500"/>
    <cellStyle name="40% - 强调文字颜色 3 3" xfId="1501"/>
    <cellStyle name="Title 2" xfId="1502"/>
    <cellStyle name="常规 22 4 2" xfId="1503"/>
    <cellStyle name="常规 17 4 2" xfId="1504"/>
    <cellStyle name="好_促进扩大信贷增量 4_四川省2019年财政预算（草案）（样表，稿二）" xfId="1505"/>
    <cellStyle name="好_6-省级财政政府与社会资本合作项目综合补助资金_四川省2019年财政预算（草案）（样表，稿二）" xfId="1506"/>
    <cellStyle name="常规 6 2" xfId="1507"/>
    <cellStyle name="好_22 2017年省对市（州）税收返还和转移支付预算分地区情况表（交警业务经费）(1)" xfId="1508"/>
    <cellStyle name="差_%84表2：2016-2018年省级部门三年滚动规划报表_支出" xfId="1509"/>
    <cellStyle name="常规 5 3 2" xfId="1510"/>
    <cellStyle name="差_4-31" xfId="1511"/>
    <cellStyle name="标题 3 2 3" xfId="1512"/>
    <cellStyle name="Explanatory Text" xfId="1513"/>
    <cellStyle name="好_4-15_四川省2019年财政预算（草案）（样表，稿二）" xfId="1514"/>
    <cellStyle name="好_4-20_四川省2019年财政预算（草案）（样表，稿二）" xfId="1515"/>
    <cellStyle name="常规 47 4" xfId="1516"/>
    <cellStyle name="常规_(陈诚修改稿)2006年全省及省级财政决算及07年预算执行情况表(A4 留底自用) 2" xfId="1517"/>
    <cellStyle name="常规 4 2 3" xfId="1518"/>
    <cellStyle name="常规 11 2 2 2" xfId="1519"/>
    <cellStyle name="常规 2 3 3 2" xfId="1520"/>
    <cellStyle name="40% - Accent2_2016年四川省省级一般公共预算支出执行情况表" xfId="1521"/>
    <cellStyle name="常规 11 3" xfId="1522"/>
    <cellStyle name="强调文字颜色 1 2_四川省2017年省对市（州）税收返还和转移支付分地区预算（草案）--社保处" xfId="1523"/>
    <cellStyle name="Bad 2" xfId="1524"/>
    <cellStyle name="好_12 2017年省对市（州）税收返还和转移支付预算分地区情况表（民族地区春节慰问经费）(1)_四川省2019年财政预算（草案）（样表，稿二）" xfId="1525"/>
    <cellStyle name="常规 9 2_123" xfId="1526"/>
    <cellStyle name="好_汇总 2 3" xfId="1527"/>
    <cellStyle name="常规 10 4 3 4 3" xfId="1528"/>
    <cellStyle name="好_22 2017年省对市（州）税收返还和转移支付预算分地区情况表（交警业务经费）(1)_四川省2018年财政预算执行情况(样表，稿二）" xfId="1529"/>
    <cellStyle name="差_宣传文化事业发展专项资金_四川省2018年财政预算执行情况(样表，稿二）" xfId="1530"/>
    <cellStyle name="好_3-义务教育均衡发展专项_四川省2019年财政预算（草案）（样表，稿二）" xfId="1531"/>
    <cellStyle name="标题 4 2 2_2017年省对市(州)税收返还和转移支付预算" xfId="1532"/>
    <cellStyle name="差_2_四川省2018年财政预算执行情况(样表，稿二）" xfId="1533"/>
    <cellStyle name="未定义 2" xfId="1534"/>
    <cellStyle name="差_2015直接融资汇总表 4" xfId="1535"/>
    <cellStyle name="40% - 强调文字颜色 1 2 2 2" xfId="1536"/>
    <cellStyle name="常规 13 2" xfId="1537"/>
    <cellStyle name="常规 10 4 3 4 2 2" xfId="1538"/>
    <cellStyle name="千位分隔 2 3" xfId="1539"/>
    <cellStyle name="好_14 2017年省对市（州）税收返还和转移支付预算分地区情况表（支持基层政权建设补助资金）(1)" xfId="1540"/>
    <cellStyle name="常规 10 4 3 2" xfId="1541"/>
    <cellStyle name="20% - 强调文字颜色 5 2 2 2" xfId="1542"/>
    <cellStyle name="差_13 2017年省对市（州）税收返还和转移支付预算分地区情况表（审计能力提升专项经费）(1)_四川省2018年财政预算执行情况(样表，稿二）" xfId="1543"/>
    <cellStyle name="常规_2014年全省及省级财政收支执行及2015年预算草案表（20150123，自用稿） 2 2" xfId="1544"/>
    <cellStyle name="差_促进扩大信贷增量 2 2_2017年省对市(州)税收返还和转移支付预算" xfId="1545"/>
    <cellStyle name="20% - 强调文字颜色 1 2 2_2017年省对市(州)税收返还和转移支付预算" xfId="1546"/>
    <cellStyle name="标题 3 2_四川省2018年财政预算执行情况(样表，稿二）" xfId="1547"/>
    <cellStyle name="好_汇总 4" xfId="1548"/>
    <cellStyle name="20% - 强调文字颜色 6 2 2 2" xfId="1549"/>
    <cellStyle name="差_15-省级防震减灾分情况_四川省2018年财政预算执行情况(样表，稿二）" xfId="1550"/>
    <cellStyle name="常规 10 4 3 6" xfId="1551"/>
    <cellStyle name="常规 14 2" xfId="1552"/>
    <cellStyle name="好_6-省级财政政府与社会资本合作项目综合补助资金" xfId="1553"/>
    <cellStyle name="好_促进扩大信贷增量 4" xfId="1554"/>
    <cellStyle name="差_2017年省对市（州）税收返还和转移支付预算分地区情况表（华侨事务补助）(1)_四川省2019年财政预算（草案）（样表，稿二）" xfId="1555"/>
    <cellStyle name="好_1-政策性保险财政补助资金_四川省2018年财政预算执行情况(样表，稿二）" xfId="1556"/>
    <cellStyle name="40% - 强调文字颜色 6 2" xfId="1557"/>
    <cellStyle name="差_汇总 2 3_四川省2018年财政预算执行情况(样表，稿二）" xfId="1558"/>
    <cellStyle name="差_20 国防动员专项经费" xfId="1559"/>
    <cellStyle name="好_20 国防动员专项经费_四川省2019年财政预算（草案）（样表，稿二）" xfId="1560"/>
    <cellStyle name="差_国家级非物质文化遗产保护专项资金_四川省2018年财政预算执行情况(样表，稿二）" xfId="1561"/>
    <cellStyle name="差_123_四川省2018年财政预算执行情况(样表，稿二）" xfId="1562"/>
    <cellStyle name="好_27 妇女儿童事业发展专项资金_四川省2019年财政预算（草案）（样表，稿二）" xfId="1563"/>
    <cellStyle name="差_24 维稳经费" xfId="1564"/>
    <cellStyle name="常规 21 2 3" xfId="1565"/>
    <cellStyle name="差_2015直接融资汇总表 3" xfId="1566"/>
    <cellStyle name="常规 48 4" xfId="1567"/>
    <cellStyle name="Warning Text 3" xfId="1568"/>
    <cellStyle name="Accent5 2" xfId="1569"/>
    <cellStyle name="常规 10 4 3 5" xfId="1570"/>
    <cellStyle name="差_Sheet2_四川省2018年财政预算执行情况(样表，稿二）" xfId="1571"/>
    <cellStyle name="好_Sheet7_四川省2018年财政预算执行情况(样表，稿二）" xfId="1572"/>
    <cellStyle name="差_14 2017年省对市（州）税收返还和转移支付预算分地区情况表（支持基层政权建设补助资金）(1)_四川省2018年财政预算执行情况(样表，稿二）" xfId="1573"/>
    <cellStyle name="适中 2 2 2" xfId="1574"/>
    <cellStyle name="输出 2 2 4" xfId="1575"/>
    <cellStyle name="好_促进扩大信贷增量 2 2_2017年省对市(州)税收返还和转移支付预算_四川省2019年财政预算（草案）（样表，稿二）" xfId="1576"/>
    <cellStyle name="差_宣传文化事业发展专项资金_四川省2019年财政预算（草案）（样表，稿二）" xfId="1577"/>
    <cellStyle name="好_促进扩大信贷增量_2017年省对市(州)税收返还和转移支付预算_四川省2018年财政预算执行情况(样表，稿二）" xfId="1578"/>
    <cellStyle name="计算 2 2 3" xfId="1579"/>
    <cellStyle name="常规 2 3_2017年省对市(州)税收返还和转移支付预算" xfId="1580"/>
    <cellStyle name="Input_2016年全省及省级财政收支执行及2017年预算草案表（20161206，预审自用稿）" xfId="1581"/>
    <cellStyle name="20% - 强调文字颜色 2 2 2 2" xfId="1582"/>
    <cellStyle name="好_4-农村义教“营养改善计划”" xfId="1583"/>
    <cellStyle name="差_其他工程费用计费_四川省2018年财政预算执行情况(样表，稿二）" xfId="1584"/>
    <cellStyle name="百分比 8 2" xfId="1585"/>
    <cellStyle name="20% - 强调文字颜色 4 2 2 3" xfId="1586"/>
    <cellStyle name="输出 2 3 2" xfId="1587"/>
    <cellStyle name="好_4-12" xfId="1588"/>
    <cellStyle name="好_Sheet22" xfId="1589"/>
    <cellStyle name="20% - 强调文字颜色 4 2 2" xfId="1590"/>
    <cellStyle name="差_2016年四川省省级一般公共预算支出执行情况表" xfId="1591"/>
    <cellStyle name="常规 2 5 4" xfId="1592"/>
    <cellStyle name="60% - 强调文字颜色 5 2 3" xfId="1593"/>
    <cellStyle name="强调文字颜色 3 2 3" xfId="1594"/>
    <cellStyle name="差_汇总_2 2_四川省2018年财政预算执行情况(样表，稿二）" xfId="1595"/>
    <cellStyle name="好_2-67_四川省2018年财政预算执行情况(样表，稿二）" xfId="1596"/>
    <cellStyle name="常规 34" xfId="1597"/>
    <cellStyle name="常规 29" xfId="1598"/>
    <cellStyle name="好_%84表2：2016-2018年省级部门三年滚动规划报表_四川省2019年财政预算（草案）（样表，稿二）" xfId="1599"/>
    <cellStyle name="差_1 2017年省对市（州）税收返还和转移支付预算分地区情况表（华侨事务补助）(1)" xfId="1600"/>
    <cellStyle name="常规 47 2 2" xfId="1601"/>
    <cellStyle name="差_其他工程费用计费_四川省2019年财政预算（草案）（样表，稿二）" xfId="1602"/>
    <cellStyle name="常规 19_四川省2018年财政预算执行情况(样表，稿二）" xfId="1603"/>
    <cellStyle name="标题 5 2_2017年省对市(州)税收返还和转移支付预算" xfId="1604"/>
    <cellStyle name="好_促进扩大信贷增量 3_四川省2017年省对市（州）税收返还和转移支付分地区预算（草案）--社保处" xfId="1605"/>
    <cellStyle name="Heading 1 2" xfId="1606"/>
    <cellStyle name="差_美术馆公共图书馆文化馆（站）免费开放专项资金" xfId="1607"/>
    <cellStyle name="差_汇总 2_2017年省对市(州)税收返还和转移支付预算_四川省2018年财政预算执行情况(样表，稿二）" xfId="1608"/>
    <cellStyle name="60% - 强调文字颜色 6 2 2 3" xfId="1609"/>
    <cellStyle name="差_2015财金互动汇总（加人行、补成都） 2 2_2017年省对市(州)税收返还和转移支付预算" xfId="1610"/>
    <cellStyle name="差_2-65" xfId="1611"/>
    <cellStyle name="常规 3 5 2" xfId="1612"/>
    <cellStyle name="差_汇总_1 2 2" xfId="1613"/>
    <cellStyle name="好_123_四川省2019年财政预算（草案）（样表，稿二）" xfId="1614"/>
    <cellStyle name="差_8 2017年省对市（州）税收返还和转移支付预算分地区情况表（民族事业发展资金）(1)_四川省2018年财政预算执行情况(样表，稿二）" xfId="1615"/>
    <cellStyle name="好_四川省2017年省对市（州）税收返还和转移支付分地区预算（草案）--行政政法处" xfId="1616"/>
    <cellStyle name="好_2016年四川省省级一般公共预算支出执行情况表_四川省2018年财政预算执行情况(样表，稿二）" xfId="1617"/>
    <cellStyle name="好_4-23_四川省2019年财政预算（草案）（样表，稿二）" xfId="1618"/>
    <cellStyle name="差_26 地方纪检监察机关办案补助专项资金_四川省2019年财政预算（草案）（样表，稿二）" xfId="1619"/>
    <cellStyle name="差_3 2017年省对市（州）税收返还和转移支付预算分地区情况表（到村任职）_四川省2018年财政预算执行情况(样表，稿二）" xfId="1620"/>
    <cellStyle name="20% - Accent6" xfId="1621"/>
    <cellStyle name="差_Sheet33_四川省2017年省对市（州）税收返还和转移支付分地区预算（草案）--社保处" xfId="1622"/>
    <cellStyle name="好_2-58_四川省2017年省对市（州）税收返还和转移支付分地区预算（草案）--社保处" xfId="1623"/>
    <cellStyle name="Accent4_收入" xfId="1624"/>
    <cellStyle name="常规 5 4 2" xfId="1625"/>
    <cellStyle name="好_汇总 3" xfId="1626"/>
    <cellStyle name="常规 13_四川省2017年省对市（州）税收返还和转移支付分地区预算（草案）--社保处" xfId="1627"/>
    <cellStyle name="强调文字颜色 5 2 2 3" xfId="1628"/>
    <cellStyle name="40% - Accent6_2016年四川省省级一般公共预算支出执行情况表" xfId="1629"/>
    <cellStyle name="60% - 强调文字颜色 2 2 3" xfId="1630"/>
    <cellStyle name="20% - 强调文字颜色 4 2 2 2" xfId="1631"/>
    <cellStyle name="差_2017年省对市(州)税收返还和转移支付预算_四川省2019年财政预算（草案）（样表，稿二）" xfId="1632"/>
    <cellStyle name="差_10 2017年省对市（州）税收返还和转移支付预算分地区情况表（寺观教堂维修补助资金）(1)_四川省2019年财政预算（草案）（样表，稿二）" xfId="1633"/>
    <cellStyle name="40% - Accent6" xfId="1634"/>
    <cellStyle name="警告文本 3" xfId="1635"/>
    <cellStyle name="标题 2 2 2 2" xfId="1636"/>
    <cellStyle name="差_11 2017年省对市（州）税收返还和转移支付预算分地区情况表（基层行政单位救灾专项资金）(1)_四川省2019年财政预算（草案）（样表，稿二）" xfId="1637"/>
    <cellStyle name="常规 10 4 3 4" xfId="1638"/>
    <cellStyle name="差_4-30_四川省2018年财政预算执行情况(样表，稿二）" xfId="1639"/>
    <cellStyle name="常规 22 3 2" xfId="1640"/>
    <cellStyle name="好_促进扩大信贷增量 2 2" xfId="1641"/>
    <cellStyle name="常规 21 3 2" xfId="1642"/>
    <cellStyle name="强调文字颜色 6 2_四川省2017年省对市（州）税收返还和转移支付分地区预算（草案）--社保处" xfId="1643"/>
    <cellStyle name="差_18 2017年省对市（州）税收返还和转移支付预算分地区情况表（全省法院系统业务经费）(1)" xfId="1644"/>
    <cellStyle name="60% - Accent4 2" xfId="1645"/>
    <cellStyle name="好_Sheet2_四川省2019年财政预算（草案）（样表，稿二）" xfId="1646"/>
    <cellStyle name="差_5-农村教师周转房建设_四川省2018年财政预算执行情况(样表，稿二）" xfId="1647"/>
    <cellStyle name="好_4-31_四川省2018年财政预算执行情况(样表，稿二）" xfId="1648"/>
    <cellStyle name="0,0&#13;&#10;NA&#13;&#10; 3" xfId="1649"/>
    <cellStyle name="常规 30 2" xfId="1650"/>
    <cellStyle name="常规 25 2" xfId="1651"/>
    <cellStyle name="差_汇总_2 2 2_2017年省对市(州)税收返还和转移支付预算" xfId="1652"/>
    <cellStyle name="常规 6 2 2 3" xfId="1653"/>
    <cellStyle name="常规 10 6 2" xfId="1654"/>
    <cellStyle name="Accent1 2" xfId="1655"/>
    <cellStyle name="好_2-财金互动_四川省2019年财政预算（草案）（样表，稿二）" xfId="1656"/>
    <cellStyle name="差_汇总_1 2 2_2017年省对市(州)税收返还和转移支付预算" xfId="1657"/>
    <cellStyle name="常规 10 4 3 3 3" xfId="1658"/>
    <cellStyle name="强调文字颜色 3 2" xfId="1659"/>
    <cellStyle name="60% - 强调文字颜色 1 2_四川省2017年省对市（州）税收返还和转移支付分地区预算（草案）--社保处" xfId="1660"/>
    <cellStyle name="好_公共文化服务体系建设_四川省2018年财政预算执行情况(样表，稿二）" xfId="1661"/>
    <cellStyle name="40% - 强调文字颜色 3 2 2_2017年省对市(州)税收返还和转移支付预算" xfId="1662"/>
    <cellStyle name="强调文字颜色 5 2 3" xfId="1663"/>
    <cellStyle name="汇总 2 2 2 2" xfId="1664"/>
    <cellStyle name="差_汇总_四川省2017年省对市（州）税收返还和转移支付分地区预算（草案）--社保处" xfId="1665"/>
    <cellStyle name="好_少数民族文化事业发展专项资金_四川省2019年财政预算（草案）（样表，稿二）" xfId="1666"/>
    <cellStyle name="常规 8_四川省2018年财政预算执行情况(样表，稿二）" xfId="1667"/>
    <cellStyle name="差_4-21_四川省2018年财政预算执行情况(样表，稿二）" xfId="1668"/>
    <cellStyle name="强调文字颜色 3 2 2 3" xfId="1669"/>
    <cellStyle name="好_2015直接融资汇总表 2_2017年省对市(州)税收返还和转移支付预算" xfId="1670"/>
    <cellStyle name="千位分隔 4" xfId="1671"/>
    <cellStyle name="差_28 基层干训机构建设补助专项资金_四川省2019年财政预算（草案）（样表，稿二）" xfId="1672"/>
    <cellStyle name="好 3" xfId="1673"/>
    <cellStyle name="差_2017年省对市（州）税收返还和转移支付预算分地区情况表（华侨事务补助）(1)" xfId="1674"/>
    <cellStyle name="差_2-62_四川省2019年财政预算（草案）（样表，稿二）" xfId="1675"/>
    <cellStyle name="常规 11 2 2" xfId="1676"/>
    <cellStyle name="60% - Accent3" xfId="1677"/>
    <cellStyle name="常规 10 2 4 2" xfId="1678"/>
    <cellStyle name="差_汇总_2 2 2_四川省2019年财政预算（草案）（样表，稿二）" xfId="1679"/>
    <cellStyle name="好_科技口6-30-35_四川省2018年财政预算执行情况(样表，稿二）" xfId="1680"/>
    <cellStyle name="好_Sheet26_四川省2018年财政预算执行情况(样表，稿二）" xfId="1681"/>
    <cellStyle name="好_2015财金互动汇总（加人行、补成都）" xfId="1682"/>
    <cellStyle name="常规 37" xfId="1683"/>
    <cellStyle name="常规 42" xfId="1684"/>
    <cellStyle name="20% - Accent3" xfId="1685"/>
    <cellStyle name="差_汇总_1 2 2 2" xfId="1686"/>
    <cellStyle name="好_18 2017年省对市（州）税收返还和转移支付预算分地区情况表（全省法院系统业务经费）(1)" xfId="1687"/>
    <cellStyle name="常规 25 2 3" xfId="1688"/>
    <cellStyle name="差_21 禁毒补助经费_四川省2019年财政预算（草案）（样表，稿二）" xfId="1689"/>
    <cellStyle name="千位分隔 2 2 2 2 2" xfId="1690"/>
    <cellStyle name="差_4-农村义教“营养改善计划”" xfId="1691"/>
    <cellStyle name="差_4" xfId="1692"/>
    <cellStyle name="好_省级体育专项资金_四川省2018年财政预算执行情况(样表，稿二）" xfId="1693"/>
    <cellStyle name="常规_基金分析表(99.3)" xfId="1694"/>
    <cellStyle name="60% - Accent1_收入" xfId="1695"/>
    <cellStyle name="标题 5 2 3" xfId="1696"/>
    <cellStyle name="20% - 强调文字颜色 2 2 2" xfId="1697"/>
    <cellStyle name="汇总 2 2_2017年省对市(州)税收返还和转移支付预算" xfId="1698"/>
    <cellStyle name="差_国家文物保护专项资金_四川省2019年财政预算（草案）（样表，稿二）" xfId="1699"/>
    <cellStyle name="差_1-政策性保险财政补助资金_四川省2018年财政预算执行情况(样表，稿二）" xfId="1700"/>
    <cellStyle name="强调文字颜色 5 2_四川省2017年省对市（州）税收返还和转移支付分地区预算（草案）--社保处" xfId="1701"/>
    <cellStyle name="差_7 2017年省对市（州）税收返还和转移支付预算分地区情况表（省级旅游发展资金）(1)" xfId="1702"/>
    <cellStyle name="常规 20 3" xfId="1703"/>
    <cellStyle name="常规 15 3" xfId="1704"/>
    <cellStyle name="20% - 强调文字颜色 2 2 3" xfId="1705"/>
    <cellStyle name="差_7-普惠金融政府和社会资本合作以奖代补资金_四川省2018年财政预算执行情况(样表，稿二）" xfId="1706"/>
    <cellStyle name="常规 2 3" xfId="1707"/>
    <cellStyle name="常规 48 2 2" xfId="1708"/>
    <cellStyle name="常规 2 2 2_2017年省对市(州)税收返还和转移支付预算" xfId="1709"/>
    <cellStyle name="常规 27 2 2" xfId="1710"/>
    <cellStyle name="Good_收入" xfId="1711"/>
    <cellStyle name="差_3-义务教育均衡发展专项_四川省2018年财政预算执行情况(样表，稿二）" xfId="1712"/>
    <cellStyle name="好_10-扶持民族地区教育发展" xfId="1713"/>
    <cellStyle name="好_27 妇女儿童事业发展专项资金_四川省2018年财政预算执行情况(样表，稿二）" xfId="1714"/>
    <cellStyle name="好_20 国防动员专项经费_四川省2018年财政预算执行情况(样表，稿二）" xfId="1715"/>
    <cellStyle name="60% - 强调文字颜色 2 2 2_2017年省对市(州)税收返还和转移支付预算" xfId="1716"/>
    <cellStyle name="60% - Accent1 2" xfId="1717"/>
    <cellStyle name="好_13 2017年省对市（州）税收返还和转移支付预算分地区情况表（审计能力提升专项经费）(1)_四川省2019年财政预算（草案）（样表，稿二）" xfId="1718"/>
    <cellStyle name="好_地方纪检监察机关办案补助专项资金" xfId="1719"/>
    <cellStyle name="好_美术馆公共图书馆文化馆（站）免费开放专项资金_四川省2018年财政预算执行情况(样表，稿二）" xfId="1720"/>
    <cellStyle name="60% - 强调文字颜色 1 2 3" xfId="1721"/>
    <cellStyle name="常规 10 2 5" xfId="1722"/>
    <cellStyle name="差_2_四川省2019年财政预算（草案）（样表，稿二）" xfId="1723"/>
    <cellStyle name="好_2016年四川省省级一般公共预算支出执行情况表" xfId="1724"/>
    <cellStyle name="好_体育场馆免费低收费开放补助资金_四川省2019年财政预算（草案）（样表，稿二）" xfId="1725"/>
    <cellStyle name="差_11 2017年省对市（州）税收返还和转移支付预算分地区情况表（基层行政单位救灾专项资金）(1)" xfId="1726"/>
    <cellStyle name="常规 20 2 3" xfId="1727"/>
    <cellStyle name="差_7-中等职业教育发展专项经费_四川省2018年财政预算执行情况(样表，稿二）" xfId="1728"/>
    <cellStyle name="好_汇总 3_四川省2018年财政预算执行情况(样表，稿二）" xfId="1729"/>
    <cellStyle name="好_汇总" xfId="1730"/>
    <cellStyle name="常规 25 4" xfId="1731"/>
    <cellStyle name="好_4-5_四川省2018年财政预算执行情况(样表，稿二）" xfId="1732"/>
    <cellStyle name="好_19 征兵经费_四川省2019年财政预算（草案）（样表，稿二）" xfId="1733"/>
    <cellStyle name="20% - Accent2" xfId="1734"/>
    <cellStyle name="强调文字颜色 2 2 3" xfId="1735"/>
    <cellStyle name="常规 36" xfId="1736"/>
    <cellStyle name="常规 41" xfId="1737"/>
    <cellStyle name="差_4-21_四川省2019年财政预算（草案）（样表，稿二）" xfId="1738"/>
    <cellStyle name="差_汇总_2 3_2017年省对市(州)税收返还和转移支付预算_四川省2019年财政预算（草案）（样表，稿二）" xfId="1739"/>
    <cellStyle name="好_Sheet16_四川省2018年财政预算执行情况(样表，稿二）" xfId="1740"/>
    <cellStyle name="差_4-30_四川省2019年财政预算（草案）（样表，稿二）" xfId="1741"/>
    <cellStyle name="好_四川省2017年省对市（州）税收返还和转移支付分地区预算（草案）--行政政法处_四川省2018年财政预算执行情况(样表，稿二）" xfId="1742"/>
    <cellStyle name="常规 12 3" xfId="1743"/>
    <cellStyle name="差_2 政法转移支付_四川省2019年财政预算（草案）（样表，稿二）" xfId="1744"/>
    <cellStyle name="好_4-5_四川省2019年财政预算（草案）（样表，稿二）" xfId="1745"/>
    <cellStyle name="0,0&#13;&#10;NA&#13;&#10; 2 2 2" xfId="1746"/>
    <cellStyle name="Accent2 2" xfId="1747"/>
    <cellStyle name="差_债券贴息计算器_四川省2019年财政预算（草案）（样表，稿二）" xfId="1748"/>
    <cellStyle name="20% - Accent4 2" xfId="1749"/>
    <cellStyle name="20% - 强调文字颜色 4 3" xfId="1750"/>
    <cellStyle name="20% - 强调文字颜色 5 2 2 3" xfId="1751"/>
    <cellStyle name="好_少数民族文化事业发展专项资金_四川省2018年财政预算执行情况(样表，稿二）" xfId="1752"/>
    <cellStyle name="好_1 2017年省对市（州）税收返还和转移支付预算分地区情况表（华侨事务补助）(1)_四川省2018年财政预算执行情况(样表，稿二）" xfId="1753"/>
    <cellStyle name="差_4-29" xfId="1754"/>
    <cellStyle name="差_4-24" xfId="1755"/>
    <cellStyle name="差_4-29_四川省2018年财政预算执行情况(样表，稿二）" xfId="1756"/>
    <cellStyle name="链接单元格 2 3" xfId="1757"/>
    <cellStyle name="好_促进扩大信贷增量 2 3_四川省2018年财政预算执行情况(样表，稿二）" xfId="1758"/>
    <cellStyle name="差_4-24_四川省2018年财政预算执行情况(样表，稿二）" xfId="1759"/>
    <cellStyle name="常规 3 3 3 2" xfId="1760"/>
    <cellStyle name="差_四川省2017年省对市（州）税收返还和转移支付分地区预算（草案）--教科文处" xfId="1761"/>
    <cellStyle name="0,0&#13;&#10;NA&#13;&#10; 3 2" xfId="1762"/>
    <cellStyle name="常规 37 3 2" xfId="1763"/>
    <cellStyle name="常规_全省基金" xfId="1764"/>
    <cellStyle name="常规 10 4 3" xfId="1765"/>
    <cellStyle name="差_博物馆纪念馆逐步免费开放补助资金_四川省2019年财政预算（草案）（样表，稿二）" xfId="1766"/>
    <cellStyle name="好_省级体育专项资金" xfId="1767"/>
    <cellStyle name="常规 9 2 3" xfId="1768"/>
    <cellStyle name="差_4-9_四川省2019年财政预算（草案）（样表，稿二）" xfId="1769"/>
    <cellStyle name="常规_附表2报王省长版_51" xfId="1770"/>
    <cellStyle name="汇总 3" xfId="1771"/>
    <cellStyle name="常规 14 3" xfId="1772"/>
    <cellStyle name="常规 10 4 3 7" xfId="1773"/>
    <cellStyle name="好_4-12_四川省2018年财政预算执行情况(样表，稿二）" xfId="1774"/>
    <cellStyle name="好_四川省2017年省对市（州）税收返还和转移支付分地区预算（草案）--债务金融处" xfId="1775"/>
    <cellStyle name="差_3-创业担保贷款贴息及奖补_四川省2018年财政预算执行情况(样表，稿二）" xfId="1776"/>
    <cellStyle name="常规 6 2 2 2" xfId="1777"/>
    <cellStyle name="60% - 强调文字颜色 6 2 2_2017年省对市(州)税收返还和转移支付预算" xfId="1778"/>
    <cellStyle name="普通_97-917" xfId="1779"/>
    <cellStyle name="好_2-义务教育经费保障机制改革" xfId="1780"/>
    <cellStyle name="差_汇总_四川省2019年财政预算（草案）（样表，稿二）" xfId="1781"/>
    <cellStyle name="输入 2" xfId="1782"/>
    <cellStyle name="差_7 2017年省对市（州）税收返还和转移支付预算分地区情况表（省级旅游发展资金）(1)_四川省2018年财政预算执行情况(样表，稿二）" xfId="1783"/>
    <cellStyle name="强调文字颜色 6 2" xfId="1784"/>
    <cellStyle name="好_收入" xfId="1785"/>
    <cellStyle name="常规 21 2 4" xfId="1786"/>
    <cellStyle name="好_4-14" xfId="1787"/>
    <cellStyle name="常规 2 2 2" xfId="1788"/>
    <cellStyle name="常规 9 2 2 2" xfId="1789"/>
    <cellStyle name="常规_国有资本经营预算表样" xfId="1790"/>
    <cellStyle name="千位分隔 2 2" xfId="1791"/>
    <cellStyle name="好_汇总 4_四川省2018年财政预算执行情况(样表，稿二）" xfId="1792"/>
    <cellStyle name="差 2 2" xfId="1793"/>
    <cellStyle name="Warning Text" xfId="1794"/>
    <cellStyle name="常规 9 4" xfId="1795"/>
    <cellStyle name="常规 30" xfId="1796"/>
    <cellStyle name="常规 25" xfId="1797"/>
    <cellStyle name="差_2-59_四川省2017年省对市（州）税收返还和转移支付分地区预算（草案）--社保处" xfId="1798"/>
    <cellStyle name="20% - 强调文字颜色 2 2" xfId="1799"/>
    <cellStyle name="好_4-23_四川省2018年财政预算执行情况(样表，稿二）" xfId="1800"/>
    <cellStyle name="40% - Accent2" xfId="1801"/>
    <cellStyle name="常规_E财" xfId="1802"/>
    <cellStyle name="好_“三区”文化人才专项资金" xfId="1803"/>
    <cellStyle name="常规 8 2" xfId="1804"/>
    <cellStyle name="常规 47 2 2 3" xfId="1805"/>
    <cellStyle name="差_汇总 4" xfId="1806"/>
    <cellStyle name="40% - 强调文字颜色 1 2 2 3" xfId="1807"/>
    <cellStyle name="千位分隔 2 2 3 2" xfId="1808"/>
    <cellStyle name="千位分隔 2 3 2" xfId="1809"/>
    <cellStyle name="常规 2 2_2017年省对市(州)税收返还和转移支付预算" xfId="1810"/>
    <cellStyle name="常规 24 2 2" xfId="1811"/>
    <cellStyle name="常规 19 2 2" xfId="1812"/>
    <cellStyle name="差_8 2017年省对市（州）税收返还和转移支付预算分地区情况表（民族事业发展资金）(1)_四川省2019年财政预算（草案）（样表，稿二）" xfId="1813"/>
    <cellStyle name="差_汇总 2_2017年省对市(州)税收返还和转移支付预算" xfId="1814"/>
    <cellStyle name="常规 2 3 5 3" xfId="1815"/>
    <cellStyle name="好 2 2" xfId="1816"/>
    <cellStyle name="差_省级文物保护专项资金_四川省2018年财政预算执行情况(样表，稿二）" xfId="1817"/>
    <cellStyle name="差_公共文化服务体系建设" xfId="1818"/>
    <cellStyle name="20% - 强调文字颜色 4 2" xfId="1819"/>
    <cellStyle name="好_2017年省对市（州）税收返还和转移支付预算分地区情况表（华侨事务补助）(1)_四川省2017年省对市（州）税收返还和转移支付分地区预算（草案）--社保处" xfId="1820"/>
    <cellStyle name="差_5-中央财政统借统还外债项目资金_四川省2018年财政预算执行情况(样表，稿二）" xfId="1821"/>
    <cellStyle name="强调文字颜色 3 2 2_2017年省对市(州)税收返还和转移支付预算" xfId="1822"/>
    <cellStyle name="好_7 2017年省对市（州）税收返还和转移支付预算分地区情况表（省级旅游发展资金）(1)_四川省2018年财政预算执行情况(样表，稿二）" xfId="1823"/>
    <cellStyle name="常规 10 4 2 2" xfId="1824"/>
    <cellStyle name="常规_一般性转移支付" xfId="1825"/>
    <cellStyle name="好_4-11_四川省2018年财政预算执行情况(样表，稿二）" xfId="1826"/>
    <cellStyle name="好_促进扩大信贷增量 2 2_四川省2018年财政预算执行情况(样表，稿二）" xfId="1827"/>
    <cellStyle name="差_促进扩大信贷增量 3_四川省2017年省对市（州）税收返还和转移支付分地区预算（草案）--社保处" xfId="1828"/>
    <cellStyle name="好_省级文物保护专项资金_四川省2018年财政预算执行情况(样表，稿二）" xfId="1829"/>
    <cellStyle name="好_15-省级防震减灾分情况" xfId="1830"/>
    <cellStyle name="好_4-15_四川省2018年财政预算执行情况(样表，稿二）" xfId="1831"/>
    <cellStyle name="好_4-20_四川省2018年财政预算执行情况(样表，稿二）" xfId="1832"/>
    <cellStyle name="差_科技口6-30-35_四川省2019年财政预算（草案）（样表，稿二）" xfId="1833"/>
    <cellStyle name="差_8 2017年省对市（州）税收返还和转移支付预算分地区情况表（民族事业发展资金）(1)" xfId="1834"/>
    <cellStyle name="60% - 强调文字颜色 3 2 2" xfId="1835"/>
    <cellStyle name="差_财政预算草案相关表格（省级科编审一二三科分工）+-+副本" xfId="1836"/>
    <cellStyle name="常规 2 2 3 2" xfId="1837"/>
    <cellStyle name="好_Sheet29_四川省2017年省对市（州）税收返还和转移支付分地区预算（草案）--社保处" xfId="1838"/>
    <cellStyle name="好_促进扩大信贷增量 2_四川省2019年财政预算（草案）（样表，稿二）" xfId="1839"/>
    <cellStyle name="好_2015财金互动汇总（加人行、补成都） 3_2017年省对市(州)税收返还和转移支付预算" xfId="1840"/>
    <cellStyle name="差_地方纪检监察机关办案补助专项资金_四川省2017年省对市（州）税收返还和转移支付分地区预算（草案）--社保处" xfId="1841"/>
    <cellStyle name="差_18 2017年省对市（州）税收返还和转移支付预算分地区情况表（全省法院系统业务经费）(1)_四川省2019年财政预算（草案）（样表，稿二）" xfId="1842"/>
    <cellStyle name="Neutral_收入" xfId="1843"/>
    <cellStyle name="差_美术馆公共图书馆文化馆（站）免费开放专项资金_四川省2018年财政预算执行情况(样表，稿二）" xfId="1844"/>
    <cellStyle name="差_其他工程费用计费" xfId="1845"/>
    <cellStyle name="输入 2 3" xfId="1846"/>
    <cellStyle name="Heading 2" xfId="1847"/>
    <cellStyle name="常规 47" xfId="1848"/>
    <cellStyle name="40% - 强调文字颜色 4 2 2" xfId="1849"/>
    <cellStyle name="好_6_四川省2019年财政预算（草案）（样表，稿二）" xfId="1850"/>
    <cellStyle name="好_5-中央财政统借统还外债项目资金_四川省2019年财政预算（草案）（样表，稿二）" xfId="1851"/>
    <cellStyle name="汇总 2 2 3" xfId="1852"/>
    <cellStyle name="警告文本 2 2 2" xfId="1853"/>
    <cellStyle name="好_3-创业担保贷款贴息及奖补_四川省2018年财政预算执行情况(样表，稿二）" xfId="1854"/>
    <cellStyle name="好_22 2017年省对市（州）税收返还和转移支付预算分地区情况表（交警业务经费）(1)_四川省2019年财政预算（草案）（样表，稿二）" xfId="1855"/>
    <cellStyle name="常规 8" xfId="1856"/>
    <cellStyle name="常规 12 2" xfId="1857"/>
    <cellStyle name="好_促进扩大信贷增量_四川省2017年省对市（州）税收返还和转移支付分地区预算（草案）--社保处" xfId="1858"/>
    <cellStyle name="40% - 强调文字颜色 6 2 2" xfId="1859"/>
    <cellStyle name="差_2-59" xfId="1860"/>
    <cellStyle name="差_促进扩大信贷增量_四川省2017年省对市（州）税收返还和转移支付分地区预算（草案）--社保处" xfId="1861"/>
    <cellStyle name="常规 18 3" xfId="1862"/>
    <cellStyle name="好_19 征兵经费" xfId="1863"/>
    <cellStyle name="好_博物馆纪念馆逐步免费开放补助资金_四川省2019年财政预算（草案）（样表，稿二）" xfId="1864"/>
    <cellStyle name="好_3-创业担保贷款贴息及奖补_四川省2019年财政预算（草案）（样表，稿二）" xfId="1865"/>
    <cellStyle name="差_汇总_2 2_四川省2019年财政预算（草案）（样表，稿二）" xfId="1866"/>
    <cellStyle name="好_4-21_四川省2018年财政预算执行情况(样表，稿二）" xfId="1867"/>
    <cellStyle name="差_促进扩大信贷增量 2 2_2017年省对市(州)税收返还和转移支付预算_四川省2018年财政预算执行情况(样表，稿二）" xfId="1868"/>
    <cellStyle name="好_9 2017年省对市（州）税收返还和转移支付预算分地区情况表（全省工商行政管理专项经费）(1)" xfId="1869"/>
    <cellStyle name="常规_Xl0000067" xfId="1870"/>
    <cellStyle name="60% - 强调文字颜色 6 2 2" xfId="1871"/>
    <cellStyle name="差_2-62_四川省2018年财政预算执行情况(样表，稿二）" xfId="1872"/>
    <cellStyle name="40% - Accent4_2016年四川省省级一般公共预算支出执行情况表" xfId="1873"/>
    <cellStyle name="常规 10 3 2 2" xfId="1874"/>
    <cellStyle name="常规 24 3" xfId="1875"/>
    <cellStyle name="差_汇总_2_四川省2017年省对市（州）税收返还和转移支付分地区预算（草案）--社保处" xfId="1876"/>
    <cellStyle name="差_4-30" xfId="1877"/>
    <cellStyle name="好_四川省2017年省对市（州）税收返还和转移支付分地区预算（草案）--债务金融处_四川省2019年财政预算（草案）（样表，稿二）" xfId="1878"/>
    <cellStyle name="好_2-65_四川省2018年财政预算执行情况(样表，稿二）" xfId="1879"/>
    <cellStyle name="好_汇总 2_2017年省对市(州)税收返还和转移支付预算_四川省2018年财政预算执行情况(样表，稿二）" xfId="1880"/>
    <cellStyle name="解释性文本 2 2_2017年省对市(州)税收返还和转移支付预算" xfId="1881"/>
    <cellStyle name="差_23 铁路护路专项经费_四川省2019年财政预算（草案）（样表，稿二）" xfId="1882"/>
    <cellStyle name="好_Sheet7" xfId="1883"/>
    <cellStyle name="20% - Accent4" xfId="1884"/>
    <cellStyle name="常规 38" xfId="1885"/>
    <cellStyle name="差_14 2017年省对市（州）税收返还和转移支付预算分地区情况表（支持基层政权建设补助资金）(1)_四川省2019年财政预算（草案）（样表，稿二）" xfId="1886"/>
    <cellStyle name="Calculation_2016年全省及省级财政收支执行及2017年预算草案表（20161206，预审自用稿）" xfId="1887"/>
    <cellStyle name="差_21 禁毒补助经费" xfId="1888"/>
    <cellStyle name="差_5-农村教师周转房建设" xfId="1889"/>
    <cellStyle name="常规 6 2 2_2017年省对市(州)税收返还和转移支付预算" xfId="1890"/>
    <cellStyle name="差_3 2017年省对市（州）税收返还和转移支付预算分地区情况表（到村任职）" xfId="1891"/>
    <cellStyle name="好_促进扩大信贷增量" xfId="1892"/>
    <cellStyle name="好_四川省2017年省对市（州）税收返还和转移支付分地区预算（草案）--教科文处" xfId="1893"/>
    <cellStyle name="好_汇总 2" xfId="1894"/>
    <cellStyle name="百分比 2 2" xfId="1895"/>
    <cellStyle name="好_促进扩大信贷增量 3_2017年省对市(州)税收返还和转移支付预算_四川省2019年财政预算（草案）（样表，稿二）" xfId="1896"/>
    <cellStyle name="汇总 2 2" xfId="1897"/>
    <cellStyle name="常规 10 2 5 3" xfId="1898"/>
    <cellStyle name="常规 10 4 3 6 2" xfId="1899"/>
    <cellStyle name="常规 14 2 2" xfId="1900"/>
    <cellStyle name="差_1-学前教育发展专项资金_四川省2019年财政预算（草案）（样表，稿二）" xfId="1901"/>
    <cellStyle name="输出 2 2 3 2" xfId="1902"/>
    <cellStyle name="常规 2 3 2 3 2" xfId="1903"/>
    <cellStyle name="40% - 强调文字颜色 6 2 2 2" xfId="1904"/>
    <cellStyle name="20% - 强调文字颜色 5 2" xfId="1905"/>
    <cellStyle name="差_1-12" xfId="1906"/>
    <cellStyle name="差_23 铁路护路专项经费_四川省2018年财政预算执行情况(样表，稿二）" xfId="1907"/>
    <cellStyle name="差_博物馆纪念馆逐步免费开放补助资金_四川省2018年财政预算执行情况(样表，稿二）" xfId="1908"/>
    <cellStyle name="常规 3 2 3 2" xfId="1909"/>
    <cellStyle name="好_10 2017年省对市（州）税收返还和转移支付预算分地区情况表（寺观教堂维修补助资金）(1)_四川省2019年财政预算（草案）（样表，稿二）" xfId="1910"/>
    <cellStyle name="差_汇总_2 2 3_四川省2018年财政预算执行情况(样表，稿二）" xfId="1911"/>
    <cellStyle name="好_6-扶持民办教育专项" xfId="1912"/>
    <cellStyle name="好_Sheet2_四川省2018年财政预算执行情况(样表，稿二）" xfId="1913"/>
    <cellStyle name="常规 21 2 2" xfId="1914"/>
    <cellStyle name="常规 16 2 2" xfId="1915"/>
    <cellStyle name="好_4-农村义教“营养改善计划”_四川省2019年财政预算（草案）（样表，稿二）" xfId="1916"/>
    <cellStyle name="20% - 强调文字颜色 1 2_四川省2017年省对市（州）税收返还和转移支付分地区预算（草案）--社保处" xfId="1917"/>
    <cellStyle name="警告文本 2 2 3 2" xfId="1918"/>
    <cellStyle name="差_2-65_四川省2018年财政预算执行情况(样表，稿二）" xfId="1919"/>
    <cellStyle name="好_Sheet19" xfId="1920"/>
    <cellStyle name="常规 6_123" xfId="1921"/>
    <cellStyle name="好_2-67_四川省2017年省对市（州）税收返还和转移支付分地区预算（草案）--社保处" xfId="1922"/>
    <cellStyle name="差_促进扩大信贷增量 2 3_四川省2019年财政预算（草案）（样表，稿二）" xfId="1923"/>
    <cellStyle name="常规_省对下补助（报人大）" xfId="1924"/>
    <cellStyle name="差_Sheet26" xfId="1925"/>
    <cellStyle name="常规 7 2 2" xfId="1926"/>
    <cellStyle name="标题 1 2 2 3" xfId="1927"/>
    <cellStyle name="好_1-学前教育发展专项资金" xfId="1928"/>
    <cellStyle name="差_汇总_2 2 2_四川省2017年省对市（州）税收返还和转移支付分地区预算（草案）--社保处" xfId="1929"/>
    <cellStyle name="好_Sheet25" xfId="1930"/>
    <cellStyle name="常规_社保基金预算报人大建议表样 2 2 3" xfId="1931"/>
    <cellStyle name="常规 37 4" xfId="1932"/>
    <cellStyle name="差_汇总_2 2 2_2017年省对市(州)税收返还和转移支付预算_四川省2018年财政预算执行情况(样表，稿二）" xfId="1933"/>
    <cellStyle name="差_汇总 2 2" xfId="1934"/>
    <cellStyle name="好_Sheet33_四川省2018年财政预算执行情况(样表，稿二）" xfId="1935"/>
    <cellStyle name="强调文字颜色 1 2 2 2" xfId="1936"/>
    <cellStyle name="差_Sheet2" xfId="1937"/>
    <cellStyle name="样式 1" xfId="1938"/>
    <cellStyle name="差_四川省2017年省对市（州）税收返还和转移支付分地区预算（草案）--教科文处_四川省2019年财政预算（草案）（样表，稿二）" xfId="1939"/>
    <cellStyle name="20% - Accent6_2016年四川省省级一般公共预算支出执行情况表" xfId="1940"/>
    <cellStyle name="常规 3 4" xfId="1941"/>
    <cellStyle name="常规 3 3" xfId="1942"/>
    <cellStyle name="常规 2 3 6" xfId="1943"/>
    <cellStyle name="常规 9 3 2" xfId="1944"/>
    <cellStyle name="千位分隔 2 3 3" xfId="1945"/>
    <cellStyle name="差_2-58_四川省2018年财政预算执行情况(样表，稿二）" xfId="1946"/>
    <cellStyle name="差_促进扩大信贷增量" xfId="1947"/>
    <cellStyle name="差_11 2017年省对市（州）税收返还和转移支付预算分地区情况表（基层行政单位救灾专项资金）(1)_四川省2018年财政预算执行情况(样表，稿二）" xfId="1948"/>
    <cellStyle name="好_2015财金互动汇总（加人行、补成都） 3" xfId="1949"/>
    <cellStyle name="千位_ 表八" xfId="1950"/>
    <cellStyle name="差_国家文物保护专项资金_四川省2018年财政预算执行情况(样表，稿二）" xfId="1951"/>
    <cellStyle name="差_2015财金互动汇总（加人行、补成都） 3" xfId="1952"/>
    <cellStyle name="常规 2 4" xfId="1953"/>
    <cellStyle name="60% - 强调文字颜色 3 3" xfId="1954"/>
    <cellStyle name="好_Sheet16" xfId="1955"/>
    <cellStyle name="差_6-省级财政政府与社会资本合作项目综合补助资金" xfId="1956"/>
    <cellStyle name="差_Sheet18_四川省2019年财政预算（草案）（样表，稿二）" xfId="1957"/>
    <cellStyle name="常规 18 2 2" xfId="1958"/>
    <cellStyle name="强调文字颜色 6 2 2 3" xfId="1959"/>
    <cellStyle name="常规 21 3" xfId="1960"/>
    <cellStyle name="20% - 强调文字颜色 3 2_四川省2017年省对市（州）税收返还和转移支付分地区预算（草案）--社保处" xfId="1961"/>
    <cellStyle name="好_11 2017年省对市（州）税收返还和转移支付预算分地区情况表（基层行政单位救灾专项资金）(1)" xfId="1962"/>
    <cellStyle name="常规 6 3 2" xfId="1963"/>
    <cellStyle name="60% - 强调文字颜色 2 2" xfId="1964"/>
    <cellStyle name="40% - 强调文字颜色 4 2 2_2017年省对市(州)税收返还和转移支付预算" xfId="1965"/>
    <cellStyle name="千分位[0]_laroux" xfId="1966"/>
    <cellStyle name="好_Sheet27_四川省2018年财政预算执行情况(样表，稿二）" xfId="1967"/>
    <cellStyle name="好_Sheet32_四川省2018年财政预算执行情况(样表，稿二）" xfId="1968"/>
    <cellStyle name="强调文字颜色 1 2 2" xfId="1969"/>
    <cellStyle name="常规_2009年省与市县结算单（3.25改3定）" xfId="197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1" Type="http://schemas.openxmlformats.org/officeDocument/2006/relationships/sharedStrings" Target="sharedStrings.xml"/><Relationship Id="rId70" Type="http://schemas.openxmlformats.org/officeDocument/2006/relationships/styles" Target="styles.xml"/><Relationship Id="rId7" Type="http://schemas.openxmlformats.org/officeDocument/2006/relationships/worksheet" Target="worksheets/sheet7.xml"/><Relationship Id="rId69" Type="http://schemas.openxmlformats.org/officeDocument/2006/relationships/theme" Target="theme/theme1.xml"/><Relationship Id="rId68" Type="http://schemas.openxmlformats.org/officeDocument/2006/relationships/externalLink" Target="externalLinks/externalLink40.xml"/><Relationship Id="rId67" Type="http://schemas.openxmlformats.org/officeDocument/2006/relationships/externalLink" Target="externalLinks/externalLink39.xml"/><Relationship Id="rId66" Type="http://schemas.openxmlformats.org/officeDocument/2006/relationships/externalLink" Target="externalLinks/externalLink38.xml"/><Relationship Id="rId65" Type="http://schemas.openxmlformats.org/officeDocument/2006/relationships/externalLink" Target="externalLinks/externalLink37.xml"/><Relationship Id="rId64" Type="http://schemas.openxmlformats.org/officeDocument/2006/relationships/externalLink" Target="externalLinks/externalLink36.xml"/><Relationship Id="rId63" Type="http://schemas.openxmlformats.org/officeDocument/2006/relationships/externalLink" Target="externalLinks/externalLink35.xml"/><Relationship Id="rId62" Type="http://schemas.openxmlformats.org/officeDocument/2006/relationships/externalLink" Target="externalLinks/externalLink34.xml"/><Relationship Id="rId61" Type="http://schemas.openxmlformats.org/officeDocument/2006/relationships/externalLink" Target="externalLinks/externalLink33.xml"/><Relationship Id="rId60" Type="http://schemas.openxmlformats.org/officeDocument/2006/relationships/externalLink" Target="externalLinks/externalLink32.xml"/><Relationship Id="rId6" Type="http://schemas.openxmlformats.org/officeDocument/2006/relationships/worksheet" Target="worksheets/sheet6.xml"/><Relationship Id="rId59" Type="http://schemas.openxmlformats.org/officeDocument/2006/relationships/externalLink" Target="externalLinks/externalLink31.xml"/><Relationship Id="rId58" Type="http://schemas.openxmlformats.org/officeDocument/2006/relationships/externalLink" Target="externalLinks/externalLink30.xml"/><Relationship Id="rId57" Type="http://schemas.openxmlformats.org/officeDocument/2006/relationships/externalLink" Target="externalLinks/externalLink29.xml"/><Relationship Id="rId56" Type="http://schemas.openxmlformats.org/officeDocument/2006/relationships/externalLink" Target="externalLinks/externalLink28.xml"/><Relationship Id="rId55" Type="http://schemas.openxmlformats.org/officeDocument/2006/relationships/externalLink" Target="externalLinks/externalLink27.xml"/><Relationship Id="rId54" Type="http://schemas.openxmlformats.org/officeDocument/2006/relationships/externalLink" Target="externalLinks/externalLink26.xml"/><Relationship Id="rId53" Type="http://schemas.openxmlformats.org/officeDocument/2006/relationships/externalLink" Target="externalLinks/externalLink25.xml"/><Relationship Id="rId52" Type="http://schemas.openxmlformats.org/officeDocument/2006/relationships/externalLink" Target="externalLinks/externalLink24.xml"/><Relationship Id="rId51" Type="http://schemas.openxmlformats.org/officeDocument/2006/relationships/externalLink" Target="externalLinks/externalLink23.xml"/><Relationship Id="rId50" Type="http://schemas.openxmlformats.org/officeDocument/2006/relationships/externalLink" Target="externalLinks/externalLink22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21.xml"/><Relationship Id="rId48" Type="http://schemas.openxmlformats.org/officeDocument/2006/relationships/externalLink" Target="externalLinks/externalLink20.xml"/><Relationship Id="rId47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18.xml"/><Relationship Id="rId45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9.xml"/><Relationship Id="rId36" Type="http://schemas.openxmlformats.org/officeDocument/2006/relationships/externalLink" Target="externalLinks/externalLink8.xml"/><Relationship Id="rId35" Type="http://schemas.openxmlformats.org/officeDocument/2006/relationships/externalLink" Target="externalLinks/externalLink7.xml"/><Relationship Id="rId34" Type="http://schemas.openxmlformats.org/officeDocument/2006/relationships/externalLink" Target="externalLinks/externalLink6.xml"/><Relationship Id="rId33" Type="http://schemas.openxmlformats.org/officeDocument/2006/relationships/externalLink" Target="externalLinks/externalLink5.xml"/><Relationship Id="rId32" Type="http://schemas.openxmlformats.org/officeDocument/2006/relationships/externalLink" Target="externalLinks/externalLink4.xml"/><Relationship Id="rId31" Type="http://schemas.openxmlformats.org/officeDocument/2006/relationships/externalLink" Target="externalLinks/externalLink3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3-&#27719;&#24635;\1.&#22235;&#24029;&#30465;&#25919;&#24220;&#39044;&#20915;&#31639;&#20844;&#24320;&#21442;&#32771;&#26679;&#34920;&#65288;2022&#24180;&#29256;&#6528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1.&#22235;&#24029;&#30465;&#25919;&#24220;&#39044;&#20915;&#31639;&#20844;&#24320;&#21442;&#32771;&#26679;&#34920;&#65288;2022&#24180;&#29256;&#65289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1.&#22235;&#24029;&#30465;&#25919;&#24220;&#39044;&#20915;&#31639;&#20844;&#24320;&#21442;&#32771;&#26679;&#34920;&#65288;2022&#24180;&#29256;&#65289;\I:\Documents%20and%20Settings\Administrator\Local%20Settings\Temporary%20Internet%20Files\Content.IE5\4DWRWNSJ\&#26356;&#27491;&#21518;\&#30465;&#21457;2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1.&#22235;&#24029;&#30465;&#25919;&#24220;&#39044;&#20915;&#31639;&#20844;&#24320;&#21442;&#32771;&#26679;&#34920;&#65288;2022&#24180;&#29256;&#65289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1.&#22235;&#24029;&#30465;&#25919;&#24220;&#39044;&#20915;&#31639;&#20844;&#24320;&#21442;&#32771;&#26679;&#34920;&#65288;2022&#24180;&#29256;&#65289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20220308\2022&#24180;3&#26376;\2022&#24180;3&#26376;&#31532;1&#21608;\20220302-&#21046;&#20316;&#39044;&#20915;&#31639;&#20844;&#24320;&#25805;&#20316;&#26679;&#34920;\03-&#27719;&#24635;\1.&#22235;&#24029;&#30465;&#25919;&#24220;&#39044;&#20915;&#31639;&#20844;&#24320;&#21442;&#32771;&#26679;&#34920;&#65288;2022&#24180;&#29256;&#6528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&#38472;&#38639;2021.12\2021&#24180;\20-&#20154;&#22823;&#19978;&#20250;\2021&#21450;2022\20220114&#23450;&#31295;\&#23450;&#31295;\2022&#24180;&#39044;&#31639;1.14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&#38472;&#38639;2021.12\2021&#24180;\20-&#20154;&#22823;&#19978;&#20250;\2021&#21450;2022\20220114&#23450;&#31295;\&#23450;&#31295;\2022&#24180;&#39044;&#31639;1.14\20210112-\2022&#24180;&#39044;&#31639;1.12\&#39044;&#23457;&#34920;&#26684;\001&#39044;&#31639;&#32534;&#21046;&#25991;&#20214;&#22841;\2017&#24180;\009-&#25253;&#21313;&#20108;&#23626;&#20154;&#22823;&#20116;&#27425;&#20250;&#35758;&#25991;&#20214;&#65288;&#19981;&#21547;&#37096;&#38376;&#39044;&#31639;&#65289;\&#32508;&#21512;&#31185;&#25552;&#20379;\&#22269;&#26377;&#36164;&#26412;&#32463;&#33829;&#39044;&#31639;&#25191;&#34892;&#21644;&#39044;&#31639;&#33609;&#26696;&#34920;&#65288;&#35843;&#25972;&#26684;&#24335;&#65289;01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&#38472;&#38639;2021.12\2021&#24180;\20-&#20154;&#22823;&#19978;&#20250;\2021&#21450;2022\20220114&#23450;&#31295;\&#23450;&#31295;\2022&#24180;&#39044;&#31639;1.14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&#38472;&#38639;2021.12\2021&#24180;\20-&#20154;&#22823;&#19978;&#20250;\2021&#21450;2022\20220114&#23450;&#31295;\&#23450;&#31295;\2022&#24180;&#39044;&#31639;1.14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&#38472;&#38639;2021.12\2021&#24180;\20-&#20154;&#22823;&#19978;&#20250;\2021&#21450;2022\20220114&#23450;&#31295;\&#23450;&#31295;\2022&#24180;&#39044;&#31639;1.14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3-&#27719;&#24635;\1.&#22235;&#24029;&#30465;&#25919;&#24220;&#39044;&#20915;&#31639;&#20844;&#24320;&#21442;&#32771;&#26679;&#34920;&#65288;2022&#24180;&#29256;&#65289;\20210112-\2022&#24180;&#39044;&#31639;1.12\&#39044;&#23457;&#34920;&#26684;\001&#39044;&#31639;&#32534;&#21046;&#25991;&#20214;&#22841;\2017&#24180;\009-&#25253;&#21313;&#20108;&#23626;&#20154;&#22823;&#20116;&#27425;&#20250;&#35758;&#25991;&#20214;&#65288;&#19981;&#21547;&#37096;&#38376;&#39044;&#31639;&#65289;\&#32508;&#21512;&#31185;&#25552;&#20379;\&#22269;&#26377;&#36164;&#26412;&#32463;&#33829;&#39044;&#31639;&#25191;&#34892;&#21644;&#39044;&#31639;&#33609;&#26696;&#34920;&#65288;&#35843;&#25972;&#26684;&#24335;&#65289;010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&#38472;&#38639;2021.12\2021&#24180;\20-&#20154;&#22823;&#19978;&#20250;\2021&#21450;2022\20220114&#23450;&#31295;\&#23450;&#31295;\2022&#24180;&#39044;&#31639;1.14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&#38472;&#38639;2021.12\2021&#24180;\20-&#20154;&#22823;&#19978;&#20250;\2021&#21450;2022\20220114&#23450;&#31295;\&#23450;&#31295;\2022&#24180;&#39044;&#31639;1.14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6.&#30465;&#32423;&#31185;\&#25919;&#24220;&#20915;&#31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1-6&#26376;&#22269;&#36164;&#25191;&#3489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20170710&#30465;&#32423;2017&#24180;1-6&#26376;&#39044;&#31639;&#25191;&#34892;&#34920;&#65288;&#25919;&#24220;&#24615;&#22522;&#37329;&#39044;&#31639;&#6528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1.&#22235;&#24029;&#30465;&#25919;&#24220;&#39044;&#20915;&#31639;&#20844;&#24320;&#21442;&#32771;&#26679;&#34920;&#65288;2022&#24180;&#29256;&#65289;\Z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!gzq\2001\04&#39044;&#31639;&#26448;&#26009;&#21367;\2001&#24180;&#35843;&#25972;&#39044;&#31639;\2001&#24180;&#35843;&#25972;&#39044;&#31639;&#65288;06&#26376;&#24180;&#21021;&#39044;&#31639;&#19982;&#30495;&#23454;&#39044;&#31639;&#27604;&#36739;&#6528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1.&#22235;&#24029;&#30465;&#25919;&#24220;&#39044;&#20915;&#31639;&#20844;&#24320;&#21442;&#32771;&#26679;&#34920;&#65288;2022&#24180;&#29256;&#65289;\A:\2001\05&#39044;&#31639;&#26448;&#26009;&#21367;\2001&#24180;&#39044;&#31639;&#65306;&#22522;&#30784;&#26448;&#26009;&#23553;&#38754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6.&#30465;&#32423;&#31185;\&#25919;&#24220;&#20915;&#31639;\&#22235;&#24029;&#30465;&#8194;2020&#8194;&#24180;&#20915;&#31639;&#65288;&#33609;&#26696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3-&#27719;&#24635;\1.&#22235;&#24029;&#30465;&#25919;&#24220;&#39044;&#20915;&#31639;&#20844;&#24320;&#21442;&#32771;&#26679;&#34920;&#65288;2022&#24180;&#29256;&#6528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6.&#30465;&#32423;&#31185;\&#25919;&#24220;&#20915;&#31639;\&#26446;&#23398;&#38182;\01&#32508;&#21512;&#31185;\01&#39044;&#20915;&#31639;&#32534;&#21046;\02&#20915;&#31639;&#32534;&#21046;\2017&#24180;\&#19978;&#20250;\04%202017&#24180;&#20915;&#31639;&#65288;&#19978;&#20250;&#65289;\&#23450;&#31295;\&#35874;&#20891;\2016&#24180;&#39044;&#31639;&#25191;&#34892;2017&#24180;&#39044;&#31639;&#33609;&#26696;&#34920;&#20876;&#65288;&#27491;&#24335;&#19978;&#20250;&#65289;\&#22269;&#26377;&#36164;&#26412;&#32463;&#33829;&#39044;&#31639;&#25191;&#34892;&#21644;&#39044;&#31639;&#33609;&#26696;&#34920;&#65288;&#35843;&#25972;&#26684;&#24335;&#65289;01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6.&#30465;&#32423;&#31185;\&#25919;&#24220;&#20915;&#31639;\Z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6.&#30465;&#32423;&#31185;\&#25919;&#24220;&#20915;&#31639;\&#26446;&#23398;&#38182;\01&#32508;&#21512;&#31185;\01&#39044;&#20915;&#31639;&#32534;&#21046;\02&#20915;&#31639;&#32534;&#21046;\2017&#24180;\&#19978;&#20250;\04%202017&#24180;&#20915;&#31639;&#65288;&#19978;&#20250;&#65289;\&#23450;&#31295;\&#35874;&#20891;\2016&#24180;&#39044;&#31639;&#25191;&#34892;2017&#24180;&#39044;&#31639;&#33609;&#26696;&#34920;&#20876;&#65288;&#27491;&#24335;&#19978;&#20250;&#6528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6.&#30465;&#32423;&#31185;\&#25919;&#24220;&#20915;&#31639;\&#31038;&#20445;&#22522;&#37329;\5%20&#31038;&#20445;&#22522;&#37329;&#39044;&#20915;&#31639;\2020&#24180;&#20915;&#31639;\2020&#24180;&#20915;&#31639;&#19978;&#20154;&#20195;&#20250;-&#30465;&#21313;&#19977;&#23626;&#20154;&#22823;&#24120;&#22996;&#20250;&#31532;&#20108;&#21313;&#20843;&#27425;&#20250;&#35758;\&#39044;&#31639;&#22788;&#31532;&#19968;&#27425;&#27719;&#24635;+&#20845;&#26376;&#19978;&#26092;\&#31532;&#19968;&#27425;&#25253;&#39044;&#31639;&#22788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6.&#30465;&#32423;&#31185;\&#25919;&#24220;&#20915;&#31639;\10&#19968;&#33324;&#20844;&#20849;&#39044;&#31639;&#36716;&#31227;&#25903;&#20184;&#24773;&#12289;&#31246;&#25910;&#20915;&#31639;&#27719;&#24635;&#34920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1.&#22235;&#24029;&#30465;&#25919;&#24220;&#39044;&#20915;&#31639;&#20844;&#24320;&#21442;&#32771;&#26679;&#34920;&#65288;2022&#24180;&#29256;&#65289;\E:\&#26446;&#23398;&#38182;\01&#32508;&#21512;&#31185;\01&#39044;&#20915;&#31639;&#32534;&#21046;\02&#20915;&#31639;&#32534;&#21046;\2017&#24180;\&#19978;&#20250;\04%202017&#24180;&#20915;&#31639;&#65288;&#19978;&#20250;&#65289;\&#23450;&#31295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1.&#22235;&#24029;&#30465;&#25919;&#24220;&#39044;&#20915;&#31639;&#20844;&#24320;&#21442;&#32771;&#26679;&#34920;&#65288;2022&#24180;&#29256;&#65289;\E:\&#26446;&#23398;&#38182;\01&#32508;&#21512;&#31185;\01&#39044;&#20915;&#31639;&#32534;&#21046;\02&#20915;&#31639;&#32534;&#21046;\2017&#24180;\&#19978;&#20250;\04%202017&#24180;&#20915;&#31639;&#65288;&#19978;&#20250;&#65289;\&#23450;&#31295;\20170710&#30465;&#32423;2017&#24180;1-6&#26376;&#39044;&#31639;&#25191;&#34892;&#34920;&#65288;&#25919;&#24220;&#24615;&#22522;&#37329;&#39044;&#31639;&#6528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20170710&#30465;&#32423;2017&#24180;1-6&#26376;&#39044;&#31639;&#25191;&#34892;&#34920;&#65288;&#25919;&#24220;&#24615;&#22522;&#37329;&#39044;&#31639;&#6528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3-&#27719;&#24635;\1.&#22235;&#24029;&#30465;&#25919;&#24220;&#39044;&#20915;&#31639;&#20844;&#24320;&#21442;&#32771;&#26679;&#34920;&#65288;2022&#24180;&#29256;&#6528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ongm\Desktop\&#65288;7.5%20&#36865;&#23457;2&#31295;&#65289;2023&#24180;&#36130;&#25919;&#20915;&#31639;&#21450;2023&#24180;1-6&#26376;&#36130;&#25919;&#39044;&#31639;&#25191;&#34892;&#24773;&#20917;&#25253;&#21578;\&#36890;&#27743;&#21439;2023&#24180;&#20915;&#31639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3-&#27719;&#24635;\1.&#22235;&#24029;&#30465;&#25919;&#24220;&#39044;&#20915;&#31639;&#20844;&#24320;&#21442;&#32771;&#26679;&#34920;&#65288;2022&#24180;&#29256;&#6528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3-&#27719;&#24635;\1.&#22235;&#24029;&#30465;&#25919;&#24220;&#39044;&#20915;&#31639;&#20844;&#24320;&#21442;&#32771;&#26679;&#34920;&#65288;2022&#24180;&#29256;&#6528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41全省国资收入"/>
      <sheetName val="42全省国资支出"/>
      <sheetName val="43省级国资收入"/>
      <sheetName val="44省级国资支出 "/>
      <sheetName val="省级国资执行情况说明"/>
      <sheetName val="45YS全省国资收入"/>
      <sheetName val="46YS全省国资支出"/>
      <sheetName val="47YS省级国资收入"/>
      <sheetName val="48YS省级国资支出 "/>
      <sheetName val="国有资本预算（草案）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1全省国资收入"/>
      <sheetName val="42全省国资支出"/>
      <sheetName val="43省级国资收入"/>
      <sheetName val="44省级国资支出 "/>
      <sheetName val="省级国资执行情况说明"/>
      <sheetName val="45YS全省国资收入"/>
      <sheetName val="46YS全省国资支出"/>
      <sheetName val="47YS省级国资收入"/>
      <sheetName val="48YS省级国资支出 "/>
      <sheetName val="国有资本预算（草案）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27全省国资收入"/>
      <sheetName val="28全省国资支出"/>
      <sheetName val="29省级国资收入"/>
      <sheetName val="30省级国资支出 "/>
      <sheetName val="31全省国资收入1-6"/>
      <sheetName val="32全省国资支出1-6"/>
      <sheetName val="33省级国资收入1-6"/>
      <sheetName val="34省级国资支出1-6 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31省级基金1至6月支出执行"/>
      <sheetName val="A01-1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三种预算"/>
      <sheetName val="人代会与真实预算"/>
      <sheetName val="A01-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封面 (2)"/>
      <sheetName val="封面 (3)"/>
      <sheetName val="封面 (4)"/>
      <sheetName val="封面 (5)"/>
      <sheetName val="四月份月报"/>
      <sheetName val="基础编码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全省收入"/>
      <sheetName val="2全省支出"/>
      <sheetName val="3.全省平衡"/>
      <sheetName val="4省级收入"/>
      <sheetName val="5省级支出"/>
      <sheetName val="6省级平衡"/>
      <sheetName val="7一般公共预算中央补助"/>
      <sheetName val="8一般公共预算省对下补助"/>
      <sheetName val="9经济分类"/>
      <sheetName val="10省级一般预算结转"/>
      <sheetName val="11省级基本建设"/>
      <sheetName val="12重大投资计划和项目"/>
      <sheetName val="13全省基金收入"/>
      <sheetName val="14全省基金支出"/>
      <sheetName val="15全省基金平衡"/>
      <sheetName val="16省级基金收入"/>
      <sheetName val="17省级基金支出"/>
      <sheetName val="18省级基金平衡"/>
      <sheetName val="19基金中央补助 "/>
      <sheetName val="20基金省对下补助 "/>
      <sheetName val="21省级基金结转"/>
      <sheetName val="22全省国资收入"/>
      <sheetName val="23全省国资支出"/>
      <sheetName val="24国资全省平衡"/>
      <sheetName val="25省级国资收入"/>
      <sheetName val="26省级国资支出 "/>
      <sheetName val="27国资省级平衡"/>
      <sheetName val="28全省社保基金收入"/>
      <sheetName val="29全省社保基金支出"/>
      <sheetName val="30全省社保基金结余"/>
      <sheetName val="31省级社保基金收入"/>
      <sheetName val="32省级社保基金支出"/>
      <sheetName val="33省级社保基金结余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41全省国资收入"/>
      <sheetName val="42全省国资支出"/>
      <sheetName val="43省级国资收入"/>
      <sheetName val="44省级国资支出 "/>
      <sheetName val="省级国资执行情况说明"/>
      <sheetName val="45YS全省国资收入"/>
      <sheetName val="46YS全省国资支出"/>
      <sheetName val="47YS省级国资收入"/>
      <sheetName val="48YS省级国资支出 "/>
      <sheetName val="国有资本预算（草案）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10一般公共预算省对下补助"/>
      <sheetName val="2"/>
      <sheetName val="Sheet3"/>
      <sheetName val="A01-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31省级基金1至6月支出执行"/>
      <sheetName val="A01-1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31省级基金1至6月支出执行"/>
      <sheetName val="A01-1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  <sheetName val="L23"/>
    </sheetNames>
    <sheetDataSet>
      <sheetData sheetId="0"/>
      <sheetData sheetId="1"/>
      <sheetData sheetId="2"/>
      <sheetData sheetId="3">
        <row r="5">
          <cell r="C5">
            <v>55928</v>
          </cell>
        </row>
      </sheetData>
      <sheetData sheetId="4">
        <row r="5">
          <cell r="C5">
            <v>590203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5"/>
  </sheetPr>
  <dimension ref="A1:F80"/>
  <sheetViews>
    <sheetView showGridLines="0" showZeros="0" tabSelected="1" view="pageBreakPreview" zoomScaleNormal="100" zoomScaleSheetLayoutView="100" workbookViewId="0">
      <selection activeCell="J15" sqref="J15"/>
    </sheetView>
  </sheetViews>
  <sheetFormatPr defaultColWidth="9" defaultRowHeight="15" customHeight="1" outlineLevelCol="5"/>
  <cols>
    <col min="1" max="1" width="39.95" style="369" customWidth="1"/>
    <col min="2" max="2" width="11.775" style="369" customWidth="1"/>
    <col min="3" max="3" width="11.55" style="369" customWidth="1"/>
    <col min="4" max="4" width="9.66666666666667" style="369" customWidth="1"/>
    <col min="5" max="5" width="11.775" style="369" customWidth="1"/>
    <col min="6" max="6" width="11.3833333333333" style="369" customWidth="1"/>
    <col min="7" max="7" width="9" style="369" customWidth="1"/>
    <col min="8" max="16384" width="9" style="369"/>
  </cols>
  <sheetData>
    <row r="1" s="208" customFormat="1" ht="24" customHeight="1" spans="1:6">
      <c r="A1" s="387" t="s">
        <v>0</v>
      </c>
      <c r="B1" s="372"/>
      <c r="C1" s="372"/>
      <c r="D1" s="372"/>
      <c r="E1" s="372"/>
      <c r="F1" s="219"/>
    </row>
    <row r="2" s="363" customFormat="1" ht="34" customHeight="1" spans="1:6">
      <c r="A2" s="374" t="s">
        <v>1</v>
      </c>
      <c r="B2" s="374"/>
      <c r="C2" s="374"/>
      <c r="D2" s="374"/>
      <c r="E2" s="374"/>
      <c r="F2" s="374"/>
    </row>
    <row r="3" s="364" customFormat="1" ht="27" customHeight="1" spans="5:6">
      <c r="E3" s="388" t="s">
        <v>2</v>
      </c>
      <c r="F3" s="388"/>
    </row>
    <row r="4" s="365" customFormat="1" ht="32" customHeight="1" spans="1:6">
      <c r="A4" s="226" t="s">
        <v>3</v>
      </c>
      <c r="B4" s="227" t="s">
        <v>4</v>
      </c>
      <c r="C4" s="228" t="s">
        <v>5</v>
      </c>
      <c r="D4" s="229" t="s">
        <v>6</v>
      </c>
      <c r="E4" s="123" t="s">
        <v>7</v>
      </c>
      <c r="F4" s="123" t="s">
        <v>8</v>
      </c>
    </row>
    <row r="5" s="366" customFormat="1" ht="22" customHeight="1" spans="1:6">
      <c r="A5" s="389" t="s">
        <v>9</v>
      </c>
      <c r="B5" s="390">
        <f>SUM(B6:B21)</f>
        <v>28858</v>
      </c>
      <c r="C5" s="390">
        <f>SUM(C6:C21)</f>
        <v>26500</v>
      </c>
      <c r="D5" s="390">
        <f>SUM(D6:D21)</f>
        <v>26594</v>
      </c>
      <c r="E5" s="391">
        <f>D5/C5*100</f>
        <v>100.354716981132</v>
      </c>
      <c r="F5" s="391">
        <v>9.05437546133</v>
      </c>
    </row>
    <row r="6" s="366" customFormat="1" ht="22" customHeight="1" spans="1:6">
      <c r="A6" s="392" t="s">
        <v>10</v>
      </c>
      <c r="B6" s="393">
        <v>6401</v>
      </c>
      <c r="C6" s="393">
        <v>8400</v>
      </c>
      <c r="D6" s="393">
        <v>8802</v>
      </c>
      <c r="E6" s="394">
        <f>IFERROR(D6/C6*100,)</f>
        <v>104.785714285714</v>
      </c>
      <c r="F6" s="394">
        <v>28.010471204188</v>
      </c>
    </row>
    <row r="7" s="366" customFormat="1" ht="22" customHeight="1" spans="1:6">
      <c r="A7" s="392" t="s">
        <v>11</v>
      </c>
      <c r="B7" s="393">
        <v>800</v>
      </c>
      <c r="C7" s="393">
        <v>1020</v>
      </c>
      <c r="D7" s="393">
        <v>1041</v>
      </c>
      <c r="E7" s="394">
        <f t="shared" ref="E7:E21" si="0">IFERROR(D7/C7*100,)</f>
        <v>102.058823529412</v>
      </c>
      <c r="F7" s="394">
        <v>18.700114025086</v>
      </c>
    </row>
    <row r="8" s="366" customFormat="1" ht="22" customHeight="1" spans="1:6">
      <c r="A8" s="392" t="s">
        <v>12</v>
      </c>
      <c r="B8" s="393">
        <v>0</v>
      </c>
      <c r="C8" s="393">
        <v>0</v>
      </c>
      <c r="D8" s="393">
        <v>0</v>
      </c>
      <c r="E8" s="394">
        <f t="shared" si="0"/>
        <v>0</v>
      </c>
      <c r="F8" s="394"/>
    </row>
    <row r="9" s="366" customFormat="1" ht="22" customHeight="1" spans="1:6">
      <c r="A9" s="392" t="s">
        <v>13</v>
      </c>
      <c r="B9" s="393">
        <v>1020</v>
      </c>
      <c r="C9" s="393">
        <v>700</v>
      </c>
      <c r="D9" s="393">
        <v>673</v>
      </c>
      <c r="E9" s="394">
        <f t="shared" si="0"/>
        <v>96.1428571428571</v>
      </c>
      <c r="F9" s="394">
        <v>-31.0450819672131</v>
      </c>
    </row>
    <row r="10" s="366" customFormat="1" ht="22" customHeight="1" spans="1:6">
      <c r="A10" s="392" t="s">
        <v>14</v>
      </c>
      <c r="B10" s="393">
        <v>1100</v>
      </c>
      <c r="C10" s="393">
        <v>1100</v>
      </c>
      <c r="D10" s="393">
        <v>1093</v>
      </c>
      <c r="E10" s="394">
        <f t="shared" si="0"/>
        <v>99.3636363636364</v>
      </c>
      <c r="F10" s="394">
        <v>8.43253968254</v>
      </c>
    </row>
    <row r="11" s="366" customFormat="1" ht="22" customHeight="1" spans="1:6">
      <c r="A11" s="392" t="s">
        <v>15</v>
      </c>
      <c r="B11" s="393">
        <v>900</v>
      </c>
      <c r="C11" s="393">
        <v>1100</v>
      </c>
      <c r="D11" s="393">
        <v>1127</v>
      </c>
      <c r="E11" s="394">
        <f t="shared" si="0"/>
        <v>102.454545454545</v>
      </c>
      <c r="F11" s="394">
        <v>2.268602540835</v>
      </c>
    </row>
    <row r="12" s="366" customFormat="1" ht="22" customHeight="1" spans="1:6">
      <c r="A12" s="392" t="s">
        <v>16</v>
      </c>
      <c r="B12" s="393">
        <v>450</v>
      </c>
      <c r="C12" s="393">
        <v>480</v>
      </c>
      <c r="D12" s="393">
        <v>487</v>
      </c>
      <c r="E12" s="394">
        <f t="shared" si="0"/>
        <v>101.458333333333</v>
      </c>
      <c r="F12" s="394">
        <v>9.93227990970701</v>
      </c>
    </row>
    <row r="13" s="366" customFormat="1" ht="22" customHeight="1" spans="1:6">
      <c r="A13" s="392" t="s">
        <v>17</v>
      </c>
      <c r="B13" s="393">
        <v>400</v>
      </c>
      <c r="C13" s="393">
        <v>400</v>
      </c>
      <c r="D13" s="393">
        <v>379</v>
      </c>
      <c r="E13" s="394">
        <f t="shared" si="0"/>
        <v>94.75</v>
      </c>
      <c r="F13" s="394">
        <v>35.357142857143</v>
      </c>
    </row>
    <row r="14" s="366" customFormat="1" ht="22" customHeight="1" spans="1:6">
      <c r="A14" s="392" t="s">
        <v>18</v>
      </c>
      <c r="B14" s="393">
        <v>432</v>
      </c>
      <c r="C14" s="393">
        <v>800</v>
      </c>
      <c r="D14" s="393">
        <v>876</v>
      </c>
      <c r="E14" s="394">
        <f t="shared" si="0"/>
        <v>109.5</v>
      </c>
      <c r="F14" s="394">
        <v>60.146252285192</v>
      </c>
    </row>
    <row r="15" s="366" customFormat="1" ht="22" customHeight="1" spans="1:6">
      <c r="A15" s="392" t="s">
        <v>19</v>
      </c>
      <c r="B15" s="393">
        <v>948</v>
      </c>
      <c r="C15" s="393">
        <v>948</v>
      </c>
      <c r="D15" s="393">
        <v>707</v>
      </c>
      <c r="E15" s="394">
        <f t="shared" si="0"/>
        <v>74.57805907173</v>
      </c>
      <c r="F15" s="394">
        <v>-49.8936924167257</v>
      </c>
    </row>
    <row r="16" s="366" customFormat="1" ht="22" customHeight="1" spans="1:6">
      <c r="A16" s="392" t="s">
        <v>20</v>
      </c>
      <c r="B16" s="393">
        <v>999</v>
      </c>
      <c r="C16" s="393">
        <v>999</v>
      </c>
      <c r="D16" s="393">
        <v>1027</v>
      </c>
      <c r="E16" s="394">
        <f t="shared" si="0"/>
        <v>102.802802802803</v>
      </c>
      <c r="F16" s="394">
        <v>8.562367864693</v>
      </c>
    </row>
    <row r="17" s="366" customFormat="1" ht="22" customHeight="1" spans="1:6">
      <c r="A17" s="392" t="s">
        <v>21</v>
      </c>
      <c r="B17" s="393">
        <v>7500</v>
      </c>
      <c r="C17" s="393">
        <v>3900</v>
      </c>
      <c r="D17" s="393">
        <v>3455</v>
      </c>
      <c r="E17" s="394">
        <f t="shared" si="0"/>
        <v>88.5897435897436</v>
      </c>
      <c r="F17" s="394">
        <v>-35.7926036052778</v>
      </c>
    </row>
    <row r="18" s="366" customFormat="1" ht="22" customHeight="1" spans="1:6">
      <c r="A18" s="392" t="s">
        <v>22</v>
      </c>
      <c r="B18" s="393">
        <v>7855</v>
      </c>
      <c r="C18" s="393">
        <v>6600</v>
      </c>
      <c r="D18" s="393">
        <v>6898</v>
      </c>
      <c r="E18" s="394">
        <f t="shared" si="0"/>
        <v>104.515151515152</v>
      </c>
      <c r="F18" s="394">
        <v>54.145251396648</v>
      </c>
    </row>
    <row r="19" s="366" customFormat="1" ht="22" customHeight="1" spans="1:6">
      <c r="A19" s="392" t="s">
        <v>23</v>
      </c>
      <c r="B19" s="393">
        <v>0</v>
      </c>
      <c r="C19" s="393">
        <v>0</v>
      </c>
      <c r="D19" s="393">
        <v>0</v>
      </c>
      <c r="E19" s="394">
        <f t="shared" si="0"/>
        <v>0</v>
      </c>
      <c r="F19" s="394"/>
    </row>
    <row r="20" s="366" customFormat="1" ht="22" customHeight="1" spans="1:6">
      <c r="A20" s="392" t="s">
        <v>24</v>
      </c>
      <c r="B20" s="393">
        <v>53</v>
      </c>
      <c r="C20" s="393">
        <v>53</v>
      </c>
      <c r="D20" s="393">
        <v>29</v>
      </c>
      <c r="E20" s="394">
        <f t="shared" si="0"/>
        <v>54.7169811320755</v>
      </c>
      <c r="F20" s="394">
        <v>-54.6875</v>
      </c>
    </row>
    <row r="21" s="366" customFormat="1" ht="22" customHeight="1" spans="1:6">
      <c r="A21" s="392" t="s">
        <v>25</v>
      </c>
      <c r="B21" s="393">
        <v>0</v>
      </c>
      <c r="C21" s="393">
        <v>0</v>
      </c>
      <c r="D21" s="393"/>
      <c r="E21" s="394">
        <f t="shared" si="0"/>
        <v>0</v>
      </c>
      <c r="F21" s="394">
        <v>0</v>
      </c>
    </row>
    <row r="22" s="366" customFormat="1" ht="22" customHeight="1" spans="1:6">
      <c r="A22" s="389" t="s">
        <v>26</v>
      </c>
      <c r="B22" s="390">
        <f>SUM(B23:B30)</f>
        <v>23866</v>
      </c>
      <c r="C22" s="390">
        <f>SUM(C23:C30)</f>
        <v>28707</v>
      </c>
      <c r="D22" s="390">
        <f>SUM(D23:D30)</f>
        <v>29334</v>
      </c>
      <c r="E22" s="391">
        <f t="shared" ref="E22:E32" si="1">IFERROR(D22/C22*100,)</f>
        <v>102.184136273383</v>
      </c>
      <c r="F22" s="391">
        <v>13.084040092521</v>
      </c>
    </row>
    <row r="23" s="366" customFormat="1" ht="22" customHeight="1" spans="1:6">
      <c r="A23" s="392" t="s">
        <v>27</v>
      </c>
      <c r="B23" s="393">
        <v>2300</v>
      </c>
      <c r="C23" s="393">
        <v>1340</v>
      </c>
      <c r="D23" s="393">
        <v>1586</v>
      </c>
      <c r="E23" s="394">
        <f t="shared" si="1"/>
        <v>118.358208955224</v>
      </c>
      <c r="F23" s="394">
        <v>-19.6555217831814</v>
      </c>
    </row>
    <row r="24" s="366" customFormat="1" ht="22" customHeight="1" spans="1:6">
      <c r="A24" s="392" t="s">
        <v>28</v>
      </c>
      <c r="B24" s="393">
        <v>4360</v>
      </c>
      <c r="C24" s="393">
        <v>4030</v>
      </c>
      <c r="D24" s="393">
        <v>4032</v>
      </c>
      <c r="E24" s="394">
        <f t="shared" si="1"/>
        <v>100.049627791563</v>
      </c>
      <c r="F24" s="394">
        <v>-7.52293577981651</v>
      </c>
    </row>
    <row r="25" s="366" customFormat="1" ht="22" customHeight="1" spans="1:6">
      <c r="A25" s="392" t="s">
        <v>29</v>
      </c>
      <c r="B25" s="393">
        <v>6874</v>
      </c>
      <c r="C25" s="393">
        <v>9016</v>
      </c>
      <c r="D25" s="393">
        <v>9016</v>
      </c>
      <c r="E25" s="394">
        <f t="shared" si="1"/>
        <v>100</v>
      </c>
      <c r="F25" s="394">
        <v>29.689298043728</v>
      </c>
    </row>
    <row r="26" s="366" customFormat="1" ht="22" customHeight="1" spans="1:6">
      <c r="A26" s="392" t="s">
        <v>30</v>
      </c>
      <c r="B26" s="393">
        <v>0</v>
      </c>
      <c r="C26" s="393">
        <v>0</v>
      </c>
      <c r="D26" s="393">
        <v>0</v>
      </c>
      <c r="E26" s="394">
        <f t="shared" si="1"/>
        <v>0</v>
      </c>
      <c r="F26" s="394"/>
    </row>
    <row r="27" s="366" customFormat="1" ht="22" customHeight="1" spans="1:6">
      <c r="A27" s="392" t="s">
        <v>31</v>
      </c>
      <c r="B27" s="393">
        <v>8234</v>
      </c>
      <c r="C27" s="393">
        <v>11515</v>
      </c>
      <c r="D27" s="393">
        <v>11628</v>
      </c>
      <c r="E27" s="394">
        <f t="shared" si="1"/>
        <v>100.981328701693</v>
      </c>
      <c r="F27" s="394">
        <v>86.525505293552</v>
      </c>
    </row>
    <row r="28" s="366" customFormat="1" ht="22" customHeight="1" spans="1:6">
      <c r="A28" s="392" t="s">
        <v>32</v>
      </c>
      <c r="B28" s="393">
        <v>650</v>
      </c>
      <c r="C28" s="393">
        <v>0</v>
      </c>
      <c r="D28" s="393">
        <v>0</v>
      </c>
      <c r="E28" s="394">
        <f t="shared" si="1"/>
        <v>0</v>
      </c>
      <c r="F28" s="394"/>
    </row>
    <row r="29" s="366" customFormat="1" ht="22" customHeight="1" spans="1:6">
      <c r="A29" s="392" t="s">
        <v>33</v>
      </c>
      <c r="B29" s="393">
        <v>0</v>
      </c>
      <c r="C29" s="393">
        <v>0</v>
      </c>
      <c r="D29" s="393">
        <v>0</v>
      </c>
      <c r="E29" s="394">
        <f t="shared" si="1"/>
        <v>0</v>
      </c>
      <c r="F29" s="394"/>
    </row>
    <row r="30" s="366" customFormat="1" ht="22" customHeight="1" spans="1:6">
      <c r="A30" s="392" t="s">
        <v>34</v>
      </c>
      <c r="B30" s="393">
        <v>1448</v>
      </c>
      <c r="C30" s="393">
        <v>2806</v>
      </c>
      <c r="D30" s="393">
        <v>3072</v>
      </c>
      <c r="E30" s="394">
        <f t="shared" si="1"/>
        <v>109.479686386315</v>
      </c>
      <c r="F30" s="394">
        <v>-52.1495327102804</v>
      </c>
    </row>
    <row r="31" s="365" customFormat="1" ht="22" customHeight="1" spans="1:6">
      <c r="A31" s="226" t="s">
        <v>35</v>
      </c>
      <c r="B31" s="390">
        <f>B5+B22</f>
        <v>52724</v>
      </c>
      <c r="C31" s="390">
        <f>C5+C22</f>
        <v>55207</v>
      </c>
      <c r="D31" s="390">
        <f>D5+D22</f>
        <v>55928</v>
      </c>
      <c r="E31" s="391">
        <f t="shared" si="1"/>
        <v>101.305993805133</v>
      </c>
      <c r="F31" s="391">
        <v>11.131423121249</v>
      </c>
    </row>
    <row r="32" s="385" customFormat="1" ht="24" customHeight="1" spans="1:6">
      <c r="A32" s="395"/>
      <c r="B32" s="395"/>
      <c r="C32" s="395"/>
      <c r="D32" s="395"/>
      <c r="E32" s="395"/>
      <c r="F32" s="395"/>
    </row>
    <row r="33" s="386" customFormat="1" ht="24" customHeight="1"/>
    <row r="34" s="386" customFormat="1" ht="24" customHeight="1" spans="6:6">
      <c r="F34" s="396"/>
    </row>
    <row r="35" s="386" customFormat="1" ht="24" customHeight="1"/>
    <row r="36" s="386" customFormat="1" ht="24" customHeight="1"/>
    <row r="37" s="386" customFormat="1" ht="24" customHeight="1"/>
    <row r="38" s="386" customFormat="1" ht="24" customHeight="1"/>
    <row r="39" s="386" customFormat="1" ht="24" customHeight="1"/>
    <row r="40" s="386" customFormat="1" ht="24" customHeight="1"/>
    <row r="41" s="386" customFormat="1" ht="24" customHeight="1"/>
    <row r="42" s="386" customFormat="1" ht="24" customHeight="1"/>
    <row r="43" s="386" customFormat="1" ht="24" customHeight="1"/>
    <row r="44" s="386" customFormat="1" ht="24" customHeight="1"/>
    <row r="45" s="386" customFormat="1" ht="24" customHeight="1"/>
    <row r="46" s="386" customFormat="1" ht="24" customHeight="1"/>
    <row r="47" s="386" customFormat="1" ht="24" customHeight="1"/>
    <row r="48" s="386" customFormat="1" ht="24" customHeight="1"/>
    <row r="49" s="386" customFormat="1" ht="24" customHeight="1"/>
    <row r="50" s="386" customFormat="1" ht="24" customHeight="1"/>
    <row r="51" s="386" customFormat="1" ht="24" customHeight="1"/>
    <row r="52" s="386" customFormat="1" ht="24" customHeight="1"/>
    <row r="53" s="386" customFormat="1" ht="24" customHeight="1"/>
    <row r="54" s="386" customFormat="1" ht="24" customHeight="1"/>
    <row r="55" s="386" customFormat="1" ht="24" customHeight="1"/>
    <row r="56" s="386" customFormat="1" ht="24" customHeight="1"/>
    <row r="57" s="386" customFormat="1" ht="24" customHeight="1"/>
    <row r="58" s="386" customFormat="1" ht="24" customHeight="1"/>
    <row r="59" s="386" customFormat="1" ht="24" customHeight="1"/>
    <row r="60" s="386" customFormat="1" ht="24" customHeight="1"/>
    <row r="61" s="386" customFormat="1" ht="24" customHeight="1"/>
    <row r="62" s="386" customFormat="1" ht="24" customHeight="1"/>
    <row r="63" s="386" customFormat="1" ht="24" customHeight="1"/>
    <row r="64" s="386" customFormat="1" ht="24" customHeight="1"/>
    <row r="65" s="386" customFormat="1" ht="24" customHeight="1"/>
    <row r="66" s="386" customFormat="1" ht="24" customHeight="1"/>
    <row r="67" s="386" customFormat="1" ht="24" customHeight="1"/>
    <row r="68" s="386" customFormat="1" ht="24" customHeight="1"/>
    <row r="69" s="386" customFormat="1" ht="24" customHeight="1"/>
    <row r="70" s="386" customFormat="1" ht="24" customHeight="1"/>
    <row r="71" s="386" customFormat="1" ht="24" customHeight="1"/>
    <row r="72" s="386" customFormat="1" ht="24" customHeight="1"/>
    <row r="73" s="386" customFormat="1" ht="24" customHeight="1"/>
    <row r="74" s="386" customFormat="1" ht="24" customHeight="1"/>
    <row r="75" s="386" customFormat="1" ht="24" customHeight="1"/>
    <row r="76" s="386" customFormat="1" ht="24" customHeight="1"/>
    <row r="77" s="386" customFormat="1" ht="24" customHeight="1"/>
    <row r="78" s="386" customFormat="1" ht="24" customHeight="1"/>
    <row r="79" s="386" customFormat="1" ht="24" customHeight="1"/>
    <row r="80" s="386" customFormat="1" ht="24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E3:F3"/>
    <mergeCell ref="A32:F32"/>
  </mergeCells>
  <printOptions horizontalCentered="1"/>
  <pageMargins left="0.393055555555556" right="0.393055555555556" top="0.629861111111111" bottom="0.590277777777778" header="0.590277777777778" footer="0.393055555555556"/>
  <pageSetup paperSize="9" firstPageNumber="0" orientation="portrait" blackAndWhite="1" useFirstPageNumber="1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Zeros="0" view="pageBreakPreview" zoomScaleNormal="100" zoomScaleSheetLayoutView="100" topLeftCell="A11" workbookViewId="0">
      <selection activeCell="A4" sqref="$A4:$XFD22"/>
    </sheetView>
  </sheetViews>
  <sheetFormatPr defaultColWidth="8.89166666666667" defaultRowHeight="13.5" outlineLevelCol="4"/>
  <cols>
    <col min="1" max="1" width="43.5583333333333" style="215" customWidth="1"/>
    <col min="2" max="2" width="12.225" style="215" customWidth="1"/>
    <col min="3" max="3" width="13" style="282" customWidth="1"/>
    <col min="4" max="4" width="10.225" style="282" customWidth="1"/>
    <col min="5" max="5" width="11.475" style="282" customWidth="1"/>
    <col min="6" max="16384" width="8.89166666666667" style="215"/>
  </cols>
  <sheetData>
    <row r="1" ht="25" customHeight="1" spans="1:5">
      <c r="A1" s="283" t="s">
        <v>1328</v>
      </c>
      <c r="B1" s="284"/>
      <c r="C1" s="285"/>
      <c r="D1" s="286"/>
      <c r="E1" s="287"/>
    </row>
    <row r="2" ht="39" customHeight="1" spans="1:5">
      <c r="A2" s="288" t="s">
        <v>1329</v>
      </c>
      <c r="B2" s="288"/>
      <c r="C2" s="289"/>
      <c r="D2" s="290"/>
      <c r="E2" s="291"/>
    </row>
    <row r="3" ht="27" customHeight="1" spans="1:5">
      <c r="A3" s="292"/>
      <c r="B3" s="292"/>
      <c r="C3" s="292"/>
      <c r="D3" s="293"/>
      <c r="E3" s="294" t="s">
        <v>2</v>
      </c>
    </row>
    <row r="4" ht="33" customHeight="1" spans="1:5">
      <c r="A4" s="44" t="s">
        <v>1330</v>
      </c>
      <c r="B4" s="295" t="s">
        <v>4</v>
      </c>
      <c r="C4" s="295" t="s">
        <v>5</v>
      </c>
      <c r="D4" s="296" t="s">
        <v>6</v>
      </c>
      <c r="E4" s="297" t="s">
        <v>7</v>
      </c>
    </row>
    <row r="5" ht="33" customHeight="1" spans="1:5">
      <c r="A5" s="298" t="s">
        <v>38</v>
      </c>
      <c r="B5" s="299">
        <f>SUM(B6:B9)</f>
        <v>0</v>
      </c>
      <c r="C5" s="300">
        <f>SUM(C6:C9)</f>
        <v>661.2</v>
      </c>
      <c r="D5" s="300">
        <f>SUM(D6:D9)</f>
        <v>463.3</v>
      </c>
      <c r="E5" s="301">
        <f>D5/C5*100</f>
        <v>70.0695704779189</v>
      </c>
    </row>
    <row r="6" ht="33" customHeight="1" spans="1:5">
      <c r="A6" s="302" t="s">
        <v>1331</v>
      </c>
      <c r="B6" s="303"/>
      <c r="C6" s="304">
        <v>225</v>
      </c>
      <c r="D6" s="305">
        <v>225</v>
      </c>
      <c r="E6" s="306">
        <f t="shared" ref="E6:E22" si="0">D6/C6*100</f>
        <v>100</v>
      </c>
    </row>
    <row r="7" ht="33" customHeight="1" spans="1:5">
      <c r="A7" s="302" t="s">
        <v>1332</v>
      </c>
      <c r="B7" s="303"/>
      <c r="C7" s="304">
        <v>138.3</v>
      </c>
      <c r="D7" s="305">
        <v>138.3</v>
      </c>
      <c r="E7" s="306">
        <f t="shared" si="0"/>
        <v>100</v>
      </c>
    </row>
    <row r="8" ht="33" customHeight="1" spans="1:5">
      <c r="A8" s="302" t="s">
        <v>1333</v>
      </c>
      <c r="B8" s="303"/>
      <c r="C8" s="304">
        <v>146</v>
      </c>
      <c r="D8" s="305"/>
      <c r="E8" s="306">
        <f t="shared" si="0"/>
        <v>0</v>
      </c>
    </row>
    <row r="9" ht="33" customHeight="1" spans="1:5">
      <c r="A9" s="302" t="s">
        <v>1334</v>
      </c>
      <c r="B9" s="303"/>
      <c r="C9" s="304">
        <v>151.9</v>
      </c>
      <c r="D9" s="305">
        <v>100</v>
      </c>
      <c r="E9" s="306">
        <f t="shared" si="0"/>
        <v>65.8327847267939</v>
      </c>
    </row>
    <row r="10" ht="33" customHeight="1" spans="1:5">
      <c r="A10" s="298" t="s">
        <v>1335</v>
      </c>
      <c r="B10" s="299">
        <f>SUM(B11:B15)</f>
        <v>0</v>
      </c>
      <c r="C10" s="300">
        <f>SUM(C11:C15)</f>
        <v>28004</v>
      </c>
      <c r="D10" s="300">
        <f>SUM(D11:D15)</f>
        <v>26969.71</v>
      </c>
      <c r="E10" s="301">
        <f t="shared" si="0"/>
        <v>96.3066347664619</v>
      </c>
    </row>
    <row r="11" ht="33" customHeight="1" spans="1:5">
      <c r="A11" s="302" t="s">
        <v>1336</v>
      </c>
      <c r="B11" s="303"/>
      <c r="C11" s="304">
        <v>23600</v>
      </c>
      <c r="D11" s="305">
        <v>23600</v>
      </c>
      <c r="E11" s="306">
        <f t="shared" si="0"/>
        <v>100</v>
      </c>
    </row>
    <row r="12" ht="33" customHeight="1" spans="1:5">
      <c r="A12" s="307" t="s">
        <v>1337</v>
      </c>
      <c r="B12" s="303"/>
      <c r="C12" s="304">
        <v>504</v>
      </c>
      <c r="D12" s="305"/>
      <c r="E12" s="306">
        <f t="shared" si="0"/>
        <v>0</v>
      </c>
    </row>
    <row r="13" s="215" customFormat="1" ht="33" customHeight="1" spans="1:5">
      <c r="A13" s="302" t="s">
        <v>1338</v>
      </c>
      <c r="B13" s="303"/>
      <c r="C13" s="304">
        <v>3000</v>
      </c>
      <c r="D13" s="305">
        <v>2800</v>
      </c>
      <c r="E13" s="306">
        <f t="shared" si="0"/>
        <v>93.3333333333333</v>
      </c>
    </row>
    <row r="14" ht="33" customHeight="1" spans="1:5">
      <c r="A14" s="302" t="s">
        <v>1339</v>
      </c>
      <c r="B14" s="303"/>
      <c r="C14" s="304">
        <v>400</v>
      </c>
      <c r="D14" s="305">
        <v>237.68</v>
      </c>
      <c r="E14" s="306">
        <f t="shared" si="0"/>
        <v>59.42</v>
      </c>
    </row>
    <row r="15" ht="33" customHeight="1" spans="1:5">
      <c r="A15" s="302" t="s">
        <v>1340</v>
      </c>
      <c r="B15" s="303"/>
      <c r="C15" s="304">
        <v>500</v>
      </c>
      <c r="D15" s="305">
        <v>332.03</v>
      </c>
      <c r="E15" s="306">
        <f t="shared" si="0"/>
        <v>66.406</v>
      </c>
    </row>
    <row r="16" s="215" customFormat="1" ht="33" customHeight="1" spans="1:5">
      <c r="A16" s="308" t="s">
        <v>1341</v>
      </c>
      <c r="B16" s="299">
        <f>SUM(B17:B19)</f>
        <v>0</v>
      </c>
      <c r="C16" s="300">
        <f>SUM(C17:C19)</f>
        <v>10577</v>
      </c>
      <c r="D16" s="300">
        <f>SUM(D17:D19)</f>
        <v>10577</v>
      </c>
      <c r="E16" s="301">
        <f t="shared" si="0"/>
        <v>100</v>
      </c>
    </row>
    <row r="17" s="215" customFormat="1" ht="33" customHeight="1" spans="1:5">
      <c r="A17" s="302" t="s">
        <v>1342</v>
      </c>
      <c r="B17" s="303"/>
      <c r="C17" s="304">
        <v>3325</v>
      </c>
      <c r="D17" s="305">
        <v>3325</v>
      </c>
      <c r="E17" s="306">
        <f t="shared" si="0"/>
        <v>100</v>
      </c>
    </row>
    <row r="18" s="215" customFormat="1" ht="33" customHeight="1" spans="1:5">
      <c r="A18" s="302" t="s">
        <v>1343</v>
      </c>
      <c r="B18" s="303"/>
      <c r="C18" s="304">
        <v>5460</v>
      </c>
      <c r="D18" s="305">
        <v>5460</v>
      </c>
      <c r="E18" s="306">
        <f t="shared" si="0"/>
        <v>100</v>
      </c>
    </row>
    <row r="19" ht="33" customHeight="1" spans="1:5">
      <c r="A19" s="302" t="s">
        <v>1344</v>
      </c>
      <c r="B19" s="303"/>
      <c r="C19" s="305">
        <v>1792</v>
      </c>
      <c r="D19" s="305">
        <v>1792</v>
      </c>
      <c r="E19" s="306">
        <f t="shared" si="0"/>
        <v>100</v>
      </c>
    </row>
    <row r="20" s="215" customFormat="1" ht="33" customHeight="1" spans="1:5">
      <c r="A20" s="308" t="s">
        <v>1345</v>
      </c>
      <c r="B20" s="299">
        <f>SUM(B21)</f>
        <v>0</v>
      </c>
      <c r="C20" s="300">
        <f>SUM(C21)</f>
        <v>1098</v>
      </c>
      <c r="D20" s="300">
        <f>SUM(D21)</f>
        <v>1098</v>
      </c>
      <c r="E20" s="301">
        <f t="shared" si="0"/>
        <v>100</v>
      </c>
    </row>
    <row r="21" s="215" customFormat="1" ht="33" customHeight="1" spans="1:5">
      <c r="A21" s="307" t="s">
        <v>1346</v>
      </c>
      <c r="B21" s="303"/>
      <c r="C21" s="304">
        <v>1098</v>
      </c>
      <c r="D21" s="305">
        <v>1098</v>
      </c>
      <c r="E21" s="306">
        <f t="shared" si="0"/>
        <v>100</v>
      </c>
    </row>
    <row r="22" ht="33" customHeight="1" spans="1:5">
      <c r="A22" s="295" t="s">
        <v>1347</v>
      </c>
      <c r="B22" s="309">
        <f>B5+B10+B16+B20</f>
        <v>0</v>
      </c>
      <c r="C22" s="300">
        <f>C5+C10+C16+C20</f>
        <v>40340.2</v>
      </c>
      <c r="D22" s="300">
        <f>D5+D10+D16+D20</f>
        <v>39108.01</v>
      </c>
      <c r="E22" s="301">
        <f t="shared" si="0"/>
        <v>96.9455034927938</v>
      </c>
    </row>
  </sheetData>
  <mergeCells count="1">
    <mergeCell ref="A2:E2"/>
  </mergeCells>
  <printOptions horizontalCentered="1"/>
  <pageMargins left="0.629861111111111" right="0.629861111111111" top="0.786805555555556" bottom="0.786805555555556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A1:F31"/>
  <sheetViews>
    <sheetView showZeros="0" view="pageBreakPreview" zoomScaleNormal="100" zoomScaleSheetLayoutView="100" workbookViewId="0">
      <selection activeCell="A2" sqref="A2:F2"/>
    </sheetView>
  </sheetViews>
  <sheetFormatPr defaultColWidth="9" defaultRowHeight="14.25" outlineLevelCol="5"/>
  <cols>
    <col min="1" max="1" width="36.3416666666667" style="246" customWidth="1"/>
    <col min="2" max="4" width="12.6333333333333" style="246" customWidth="1"/>
    <col min="5" max="5" width="12.6333333333333" style="247" customWidth="1"/>
    <col min="6" max="6" width="12.6333333333333" style="246" customWidth="1"/>
    <col min="7" max="7" width="9" style="246" customWidth="1"/>
    <col min="8" max="9" width="9" style="246"/>
    <col min="10" max="10" width="15.1333333333333" style="246" customWidth="1"/>
    <col min="11" max="16384" width="9" style="246"/>
  </cols>
  <sheetData>
    <row r="1" s="246" customFormat="1" ht="20.1" customHeight="1" spans="1:5">
      <c r="A1" s="281" t="s">
        <v>1348</v>
      </c>
      <c r="B1" s="248"/>
      <c r="C1" s="249"/>
      <c r="E1" s="247"/>
    </row>
    <row r="2" s="246" customFormat="1" ht="29" customHeight="1" spans="1:6">
      <c r="A2" s="250" t="s">
        <v>1349</v>
      </c>
      <c r="B2" s="251"/>
      <c r="C2" s="251"/>
      <c r="D2" s="251"/>
      <c r="E2" s="252"/>
      <c r="F2" s="251"/>
    </row>
    <row r="3" s="246" customFormat="1" ht="22.5" customHeight="1" spans="1:6">
      <c r="A3" s="253"/>
      <c r="B3" s="253"/>
      <c r="C3" s="249"/>
      <c r="E3" s="254" t="s">
        <v>2</v>
      </c>
      <c r="F3" s="254"/>
    </row>
    <row r="4" s="246" customFormat="1" ht="37.5" customHeight="1" spans="1:6">
      <c r="A4" s="255" t="s">
        <v>1306</v>
      </c>
      <c r="B4" s="256" t="s">
        <v>4</v>
      </c>
      <c r="C4" s="256" t="s">
        <v>5</v>
      </c>
      <c r="D4" s="256" t="s">
        <v>6</v>
      </c>
      <c r="E4" s="123" t="s">
        <v>7</v>
      </c>
      <c r="F4" s="123" t="s">
        <v>8</v>
      </c>
    </row>
    <row r="5" s="246" customFormat="1" ht="36" customHeight="1" spans="1:6">
      <c r="A5" s="257" t="s">
        <v>1350</v>
      </c>
      <c r="B5" s="258"/>
      <c r="C5" s="258"/>
      <c r="D5" s="258">
        <v>0</v>
      </c>
      <c r="E5" s="259"/>
      <c r="F5" s="260">
        <v>0</v>
      </c>
    </row>
    <row r="6" s="246" customFormat="1" ht="36" customHeight="1" spans="1:6">
      <c r="A6" s="261" t="s">
        <v>1351</v>
      </c>
      <c r="B6" s="262"/>
      <c r="C6" s="262"/>
      <c r="D6" s="258">
        <v>0</v>
      </c>
      <c r="E6" s="259"/>
      <c r="F6" s="260">
        <v>0</v>
      </c>
    </row>
    <row r="7" s="246" customFormat="1" ht="36" customHeight="1" spans="1:6">
      <c r="A7" s="261" t="s">
        <v>1352</v>
      </c>
      <c r="B7" s="263"/>
      <c r="C7" s="263"/>
      <c r="D7" s="264"/>
      <c r="E7" s="259"/>
      <c r="F7" s="260">
        <v>0</v>
      </c>
    </row>
    <row r="8" s="246" customFormat="1" ht="36" customHeight="1" spans="1:6">
      <c r="A8" s="261" t="s">
        <v>1353</v>
      </c>
      <c r="B8" s="263"/>
      <c r="C8" s="263"/>
      <c r="D8" s="264"/>
      <c r="E8" s="259"/>
      <c r="F8" s="260">
        <v>0</v>
      </c>
    </row>
    <row r="9" s="246" customFormat="1" ht="36" customHeight="1" spans="1:6">
      <c r="A9" s="261" t="s">
        <v>1354</v>
      </c>
      <c r="B9" s="265">
        <f>SUM(B10:B14)</f>
        <v>120000</v>
      </c>
      <c r="C9" s="265">
        <f>SUM(C10:C14)</f>
        <v>120000</v>
      </c>
      <c r="D9" s="265">
        <f>SUM(D10:D14)</f>
        <v>121641</v>
      </c>
      <c r="E9" s="266">
        <v>101.37</v>
      </c>
      <c r="F9" s="267">
        <v>-11.36</v>
      </c>
    </row>
    <row r="10" s="246" customFormat="1" ht="36" customHeight="1" spans="1:6">
      <c r="A10" s="268" t="s">
        <v>1355</v>
      </c>
      <c r="B10" s="263">
        <v>120000</v>
      </c>
      <c r="C10" s="264">
        <v>120000</v>
      </c>
      <c r="D10" s="263">
        <v>70701</v>
      </c>
      <c r="E10" s="269">
        <v>58.92</v>
      </c>
      <c r="F10" s="260">
        <v>-9.16</v>
      </c>
    </row>
    <row r="11" s="246" customFormat="1" ht="36" customHeight="1" spans="1:6">
      <c r="A11" s="268" t="s">
        <v>1356</v>
      </c>
      <c r="B11" s="263"/>
      <c r="C11" s="264"/>
      <c r="D11" s="264">
        <v>2306</v>
      </c>
      <c r="E11" s="269"/>
      <c r="F11" s="260">
        <v>10.97</v>
      </c>
    </row>
    <row r="12" s="246" customFormat="1" ht="36" customHeight="1" spans="1:6">
      <c r="A12" s="268" t="s">
        <v>1357</v>
      </c>
      <c r="B12" s="263"/>
      <c r="C12" s="264"/>
      <c r="D12" s="264"/>
      <c r="E12" s="269"/>
      <c r="F12" s="260">
        <v>0</v>
      </c>
    </row>
    <row r="13" s="246" customFormat="1" ht="36" customHeight="1" spans="1:6">
      <c r="A13" s="268" t="s">
        <v>1358</v>
      </c>
      <c r="B13" s="263"/>
      <c r="C13" s="264"/>
      <c r="D13" s="264">
        <v>-991</v>
      </c>
      <c r="E13" s="269"/>
      <c r="F13" s="260">
        <v>-37.12</v>
      </c>
    </row>
    <row r="14" s="246" customFormat="1" ht="36" customHeight="1" spans="1:6">
      <c r="A14" s="268" t="s">
        <v>1359</v>
      </c>
      <c r="B14" s="270"/>
      <c r="C14" s="264"/>
      <c r="D14" s="264">
        <v>49625</v>
      </c>
      <c r="E14" s="269"/>
      <c r="F14" s="260">
        <v>-15.75</v>
      </c>
    </row>
    <row r="15" s="246" customFormat="1" ht="36" customHeight="1" spans="1:6">
      <c r="A15" s="261" t="s">
        <v>1360</v>
      </c>
      <c r="B15" s="263"/>
      <c r="C15" s="263"/>
      <c r="D15" s="264"/>
      <c r="E15" s="269"/>
      <c r="F15" s="260">
        <v>0</v>
      </c>
    </row>
    <row r="16" s="246" customFormat="1" ht="36" customHeight="1" spans="1:6">
      <c r="A16" s="261" t="s">
        <v>1361</v>
      </c>
      <c r="B16" s="263"/>
      <c r="C16" s="263"/>
      <c r="D16" s="264"/>
      <c r="E16" s="269"/>
      <c r="F16" s="260">
        <v>0</v>
      </c>
    </row>
    <row r="17" s="246" customFormat="1" ht="36" customHeight="1" spans="1:6">
      <c r="A17" s="261" t="s">
        <v>1362</v>
      </c>
      <c r="B17" s="263"/>
      <c r="C17" s="263"/>
      <c r="D17" s="263"/>
      <c r="E17" s="269"/>
      <c r="F17" s="260">
        <v>0</v>
      </c>
    </row>
    <row r="18" s="246" customFormat="1" ht="36" customHeight="1" spans="1:6">
      <c r="A18" s="261" t="s">
        <v>1363</v>
      </c>
      <c r="B18" s="271">
        <v>1500</v>
      </c>
      <c r="C18" s="272">
        <v>1868</v>
      </c>
      <c r="D18" s="272">
        <v>1871</v>
      </c>
      <c r="E18" s="266">
        <v>100.16</v>
      </c>
      <c r="F18" s="267">
        <v>113.58</v>
      </c>
    </row>
    <row r="19" s="246" customFormat="1" ht="36" customHeight="1" spans="1:6">
      <c r="A19" s="261" t="s">
        <v>1364</v>
      </c>
      <c r="B19" s="263"/>
      <c r="C19" s="273"/>
      <c r="D19" s="273"/>
      <c r="E19" s="269"/>
      <c r="F19" s="267">
        <v>0</v>
      </c>
    </row>
    <row r="20" s="246" customFormat="1" ht="36" customHeight="1" spans="1:6">
      <c r="A20" s="261" t="s">
        <v>1365</v>
      </c>
      <c r="B20" s="271">
        <v>500</v>
      </c>
      <c r="C20" s="272">
        <v>600</v>
      </c>
      <c r="D20" s="272">
        <v>600</v>
      </c>
      <c r="E20" s="266">
        <v>100</v>
      </c>
      <c r="F20" s="267">
        <v>20</v>
      </c>
    </row>
    <row r="21" s="246" customFormat="1" ht="36" customHeight="1" spans="1:6">
      <c r="A21" s="261" t="s">
        <v>1366</v>
      </c>
      <c r="B21" s="263"/>
      <c r="C21" s="264"/>
      <c r="D21" s="264"/>
      <c r="E21" s="269"/>
      <c r="F21" s="267">
        <v>0</v>
      </c>
    </row>
    <row r="22" s="246" customFormat="1" ht="36" customHeight="1" spans="1:6">
      <c r="A22" s="274" t="s">
        <v>1367</v>
      </c>
      <c r="B22" s="265">
        <v>10000</v>
      </c>
      <c r="C22" s="265">
        <v>10000</v>
      </c>
      <c r="D22" s="272">
        <v>8601</v>
      </c>
      <c r="E22" s="266">
        <v>86.01</v>
      </c>
      <c r="F22" s="267">
        <v>32.94</v>
      </c>
    </row>
    <row r="23" s="246" customFormat="1" ht="36" customHeight="1" spans="1:6">
      <c r="A23" s="275" t="s">
        <v>1368</v>
      </c>
      <c r="B23" s="272">
        <f>SUM(B5:B9)+SUM(B15:B22)</f>
        <v>132000</v>
      </c>
      <c r="C23" s="272">
        <f>SUM(C5:C9)+SUM(C15:C21)+C22</f>
        <v>132468</v>
      </c>
      <c r="D23" s="272">
        <f>SUM(D5:D9)+SUM(D15:D21)+D22</f>
        <v>132713</v>
      </c>
      <c r="E23" s="276">
        <v>100.18</v>
      </c>
      <c r="F23" s="267">
        <v>-8.52</v>
      </c>
    </row>
    <row r="24" s="246" customFormat="1" ht="24" customHeight="1" spans="1:5">
      <c r="A24" s="277"/>
      <c r="B24" s="277"/>
      <c r="C24" s="277"/>
      <c r="D24" s="277"/>
      <c r="E24" s="278"/>
    </row>
    <row r="25" s="246" customFormat="1" spans="1:5">
      <c r="A25" s="277"/>
      <c r="B25" s="277"/>
      <c r="C25" s="277"/>
      <c r="D25" s="277"/>
      <c r="E25" s="278"/>
    </row>
    <row r="26" s="246" customFormat="1" spans="1:5">
      <c r="A26" s="277"/>
      <c r="B26" s="277"/>
      <c r="C26" s="277"/>
      <c r="D26" s="277"/>
      <c r="E26" s="278"/>
    </row>
    <row r="27" s="246" customFormat="1" spans="1:5">
      <c r="A27" s="277"/>
      <c r="B27" s="277"/>
      <c r="C27" s="277"/>
      <c r="D27" s="277"/>
      <c r="E27" s="278"/>
    </row>
    <row r="28" s="246" customFormat="1" spans="1:5">
      <c r="A28" s="277"/>
      <c r="B28" s="277"/>
      <c r="C28" s="277"/>
      <c r="D28" s="277"/>
      <c r="E28" s="278"/>
    </row>
    <row r="29" s="246" customFormat="1" spans="1:5">
      <c r="A29" s="277"/>
      <c r="B29" s="277"/>
      <c r="C29" s="277"/>
      <c r="D29" s="277"/>
      <c r="E29" s="278"/>
    </row>
    <row r="30" s="246" customFormat="1" spans="1:5">
      <c r="A30" s="277"/>
      <c r="B30" s="277"/>
      <c r="C30" s="277"/>
      <c r="D30" s="277"/>
      <c r="E30" s="278"/>
    </row>
    <row r="31" s="246" customFormat="1" spans="1:5">
      <c r="A31" s="277"/>
      <c r="B31" s="277"/>
      <c r="C31" s="277"/>
      <c r="D31" s="277"/>
      <c r="E31" s="278"/>
    </row>
  </sheetData>
  <mergeCells count="2">
    <mergeCell ref="A2:F2"/>
    <mergeCell ref="E3:F3"/>
  </mergeCells>
  <printOptions horizontalCentered="1"/>
  <pageMargins left="0.708333333333333" right="0.751388888888889" top="0.629861111111111" bottom="1" header="0.511805555555556" footer="0.5"/>
  <pageSetup paperSize="9" scale="8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5"/>
    <pageSetUpPr fitToPage="1"/>
  </sheetPr>
  <dimension ref="A1:HH113"/>
  <sheetViews>
    <sheetView showGridLines="0" showZeros="0" view="pageBreakPreview" zoomScale="80" zoomScaleNormal="100" zoomScaleSheetLayoutView="80" workbookViewId="0">
      <pane ySplit="4" topLeftCell="A17" activePane="bottomLeft" state="frozen"/>
      <selection/>
      <selection pane="bottomLeft" activeCell="A2" sqref="A2:F2"/>
    </sheetView>
  </sheetViews>
  <sheetFormatPr defaultColWidth="9" defaultRowHeight="15.95" customHeight="1"/>
  <cols>
    <col min="1" max="1" width="53.825" style="214" customWidth="1"/>
    <col min="2" max="2" width="11.6333333333333" style="214" customWidth="1"/>
    <col min="3" max="3" width="11.8833333333333" style="214" customWidth="1"/>
    <col min="4" max="4" width="10.6333333333333" style="214" customWidth="1"/>
    <col min="5" max="5" width="11.6666666666667" style="214" customWidth="1"/>
    <col min="6" max="6" width="12.95" style="214" customWidth="1"/>
    <col min="7" max="7" width="11.7166666666667" style="214" customWidth="1"/>
    <col min="8" max="8" width="15.75" style="214" hidden="1" customWidth="1"/>
    <col min="9" max="9" width="9" style="214" customWidth="1"/>
    <col min="10" max="216" width="9" style="214"/>
    <col min="217" max="16384" width="9" style="215"/>
  </cols>
  <sheetData>
    <row r="1" s="208" customFormat="1" ht="29" customHeight="1" spans="1:216">
      <c r="A1" s="216" t="s">
        <v>1369</v>
      </c>
      <c r="B1" s="217"/>
      <c r="C1" s="217"/>
      <c r="D1" s="217"/>
      <c r="E1" s="217"/>
      <c r="F1" s="218"/>
      <c r="G1" s="219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0"/>
      <c r="CD1" s="220"/>
      <c r="CE1" s="220"/>
      <c r="CF1" s="220"/>
      <c r="CG1" s="220"/>
      <c r="CH1" s="220"/>
      <c r="CI1" s="220"/>
      <c r="CJ1" s="220"/>
      <c r="CK1" s="220"/>
      <c r="CL1" s="220"/>
      <c r="CM1" s="220"/>
      <c r="CN1" s="220"/>
      <c r="CO1" s="220"/>
      <c r="CP1" s="220"/>
      <c r="CQ1" s="220"/>
      <c r="CR1" s="220"/>
      <c r="CS1" s="220"/>
      <c r="CT1" s="220"/>
      <c r="CU1" s="220"/>
      <c r="CV1" s="220"/>
      <c r="CW1" s="220"/>
      <c r="CX1" s="220"/>
      <c r="CY1" s="220"/>
      <c r="CZ1" s="220"/>
      <c r="DA1" s="220"/>
      <c r="DB1" s="220"/>
      <c r="DC1" s="220"/>
      <c r="DD1" s="220"/>
      <c r="DE1" s="220"/>
      <c r="DF1" s="220"/>
      <c r="DG1" s="220"/>
      <c r="DH1" s="220"/>
      <c r="DI1" s="220"/>
      <c r="DJ1" s="220"/>
      <c r="DK1" s="220"/>
      <c r="DL1" s="220"/>
      <c r="DM1" s="220"/>
      <c r="DN1" s="220"/>
      <c r="DO1" s="220"/>
      <c r="DP1" s="220"/>
      <c r="DQ1" s="220"/>
      <c r="DR1" s="220"/>
      <c r="DS1" s="220"/>
      <c r="DT1" s="220"/>
      <c r="DU1" s="220"/>
      <c r="DV1" s="220"/>
      <c r="DW1" s="220"/>
      <c r="DX1" s="220"/>
      <c r="DY1" s="220"/>
      <c r="DZ1" s="220"/>
      <c r="EA1" s="220"/>
      <c r="EB1" s="220"/>
      <c r="EC1" s="220"/>
      <c r="ED1" s="220"/>
      <c r="EE1" s="220"/>
      <c r="EF1" s="220"/>
      <c r="EG1" s="220"/>
      <c r="EH1" s="220"/>
      <c r="EI1" s="220"/>
      <c r="EJ1" s="220"/>
      <c r="EK1" s="220"/>
      <c r="EL1" s="220"/>
      <c r="EM1" s="220"/>
      <c r="EN1" s="220"/>
      <c r="EO1" s="220"/>
      <c r="EP1" s="220"/>
      <c r="EQ1" s="220"/>
      <c r="ER1" s="220"/>
      <c r="ES1" s="220"/>
      <c r="ET1" s="220"/>
      <c r="EU1" s="220"/>
      <c r="EV1" s="220"/>
      <c r="EW1" s="220"/>
      <c r="EX1" s="220"/>
      <c r="EY1" s="220"/>
      <c r="EZ1" s="220"/>
      <c r="FA1" s="220"/>
      <c r="FB1" s="220"/>
      <c r="FC1" s="220"/>
      <c r="FD1" s="220"/>
      <c r="FE1" s="220"/>
      <c r="FF1" s="220"/>
      <c r="FG1" s="220"/>
      <c r="FH1" s="220"/>
      <c r="FI1" s="220"/>
      <c r="FJ1" s="220"/>
      <c r="FK1" s="220"/>
      <c r="FL1" s="220"/>
      <c r="FM1" s="220"/>
      <c r="FN1" s="220"/>
      <c r="FO1" s="220"/>
      <c r="FP1" s="220"/>
      <c r="FQ1" s="220"/>
      <c r="FR1" s="220"/>
      <c r="FS1" s="220"/>
      <c r="FT1" s="220"/>
      <c r="FU1" s="220"/>
      <c r="FV1" s="220"/>
      <c r="FW1" s="220"/>
      <c r="FX1" s="220"/>
      <c r="FY1" s="220"/>
      <c r="FZ1" s="220"/>
      <c r="GA1" s="220"/>
      <c r="GB1" s="220"/>
      <c r="GC1" s="220"/>
      <c r="GD1" s="220"/>
      <c r="GE1" s="220"/>
      <c r="GF1" s="220"/>
      <c r="GG1" s="220"/>
      <c r="GH1" s="220"/>
      <c r="GI1" s="220"/>
      <c r="GJ1" s="220"/>
      <c r="GK1" s="220"/>
      <c r="GL1" s="220"/>
      <c r="GM1" s="220"/>
      <c r="GN1" s="220"/>
      <c r="GO1" s="220"/>
      <c r="GP1" s="220"/>
      <c r="GQ1" s="220"/>
      <c r="GR1" s="220"/>
      <c r="GS1" s="220"/>
      <c r="GT1" s="220"/>
      <c r="GU1" s="220"/>
      <c r="GV1" s="220"/>
      <c r="GW1" s="220"/>
      <c r="GX1" s="220"/>
      <c r="GY1" s="220"/>
      <c r="GZ1" s="220"/>
      <c r="HA1" s="220"/>
      <c r="HB1" s="220"/>
      <c r="HC1" s="220"/>
      <c r="HD1" s="220"/>
      <c r="HE1" s="220"/>
      <c r="HF1" s="220"/>
      <c r="HG1" s="220"/>
      <c r="HH1" s="220"/>
    </row>
    <row r="2" s="209" customFormat="1" ht="38" customHeight="1" spans="1:7">
      <c r="A2" s="221" t="s">
        <v>1370</v>
      </c>
      <c r="B2" s="221"/>
      <c r="C2" s="221"/>
      <c r="D2" s="221"/>
      <c r="E2" s="221"/>
      <c r="F2" s="222"/>
      <c r="G2" s="223"/>
    </row>
    <row r="3" s="210" customFormat="1" ht="27" customHeight="1" spans="1:6">
      <c r="A3" s="224"/>
      <c r="B3" s="224"/>
      <c r="C3" s="224"/>
      <c r="D3" s="224"/>
      <c r="E3" s="224"/>
      <c r="F3" s="225" t="s">
        <v>2</v>
      </c>
    </row>
    <row r="4" s="211" customFormat="1" ht="34" customHeight="1" spans="1:208">
      <c r="A4" s="226" t="s">
        <v>3</v>
      </c>
      <c r="B4" s="227" t="s">
        <v>4</v>
      </c>
      <c r="C4" s="228" t="s">
        <v>5</v>
      </c>
      <c r="D4" s="229" t="s">
        <v>6</v>
      </c>
      <c r="E4" s="123" t="s">
        <v>7</v>
      </c>
      <c r="F4" s="123" t="s">
        <v>8</v>
      </c>
      <c r="G4" s="230"/>
      <c r="H4" s="231" t="s">
        <v>1371</v>
      </c>
      <c r="I4" s="236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1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1"/>
      <c r="FH4" s="231"/>
      <c r="FI4" s="231"/>
      <c r="FJ4" s="231"/>
      <c r="FK4" s="231"/>
      <c r="FL4" s="231"/>
      <c r="FM4" s="231"/>
      <c r="FN4" s="231"/>
      <c r="FO4" s="231"/>
      <c r="FP4" s="231"/>
      <c r="FQ4" s="231"/>
      <c r="FR4" s="231"/>
      <c r="FS4" s="231"/>
      <c r="FT4" s="231"/>
      <c r="FU4" s="231"/>
      <c r="FV4" s="231"/>
      <c r="FW4" s="231"/>
      <c r="FX4" s="231"/>
      <c r="FY4" s="231"/>
      <c r="FZ4" s="231"/>
      <c r="GA4" s="231"/>
      <c r="GB4" s="231"/>
      <c r="GC4" s="231"/>
      <c r="GD4" s="231"/>
      <c r="GE4" s="231"/>
      <c r="GF4" s="231"/>
      <c r="GG4" s="231"/>
      <c r="GH4" s="231"/>
      <c r="GI4" s="231"/>
      <c r="GJ4" s="231"/>
      <c r="GK4" s="231"/>
      <c r="GL4" s="231"/>
      <c r="GM4" s="231"/>
      <c r="GN4" s="231"/>
      <c r="GO4" s="231"/>
      <c r="GP4" s="231"/>
      <c r="GQ4" s="231"/>
      <c r="GR4" s="231"/>
      <c r="GS4" s="231"/>
      <c r="GT4" s="231"/>
      <c r="GU4" s="231"/>
      <c r="GV4" s="231"/>
      <c r="GW4" s="231"/>
      <c r="GX4" s="231"/>
      <c r="GY4" s="231"/>
      <c r="GZ4" s="231"/>
    </row>
    <row r="5" s="211" customFormat="1" ht="21" customHeight="1" spans="1:209">
      <c r="A5" s="232" t="s">
        <v>1372</v>
      </c>
      <c r="B5" s="233">
        <v>0</v>
      </c>
      <c r="C5" s="233">
        <v>0</v>
      </c>
      <c r="D5" s="233">
        <v>0</v>
      </c>
      <c r="E5" s="234"/>
      <c r="F5" s="235"/>
      <c r="G5" s="236"/>
      <c r="H5" s="236">
        <v>0</v>
      </c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6"/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6"/>
      <c r="BS5" s="236"/>
      <c r="BT5" s="236"/>
      <c r="BU5" s="236"/>
      <c r="BV5" s="236"/>
      <c r="BW5" s="236"/>
      <c r="BX5" s="236"/>
      <c r="BY5" s="236"/>
      <c r="BZ5" s="236"/>
      <c r="CA5" s="236"/>
      <c r="CB5" s="236"/>
      <c r="CC5" s="236"/>
      <c r="CD5" s="236"/>
      <c r="CE5" s="236"/>
      <c r="CF5" s="236"/>
      <c r="CG5" s="236"/>
      <c r="CH5" s="236"/>
      <c r="CI5" s="236"/>
      <c r="CJ5" s="236"/>
      <c r="CK5" s="236"/>
      <c r="CL5" s="236"/>
      <c r="CM5" s="236"/>
      <c r="CN5" s="236"/>
      <c r="CO5" s="236"/>
      <c r="CP5" s="236"/>
      <c r="CQ5" s="236"/>
      <c r="CR5" s="236"/>
      <c r="CS5" s="236"/>
      <c r="CT5" s="236"/>
      <c r="CU5" s="236"/>
      <c r="CV5" s="236"/>
      <c r="CW5" s="236"/>
      <c r="CX5" s="236"/>
      <c r="CY5" s="236"/>
      <c r="CZ5" s="236"/>
      <c r="DA5" s="236"/>
      <c r="DB5" s="236"/>
      <c r="DC5" s="236"/>
      <c r="DD5" s="236"/>
      <c r="DE5" s="236"/>
      <c r="DF5" s="236"/>
      <c r="DG5" s="236"/>
      <c r="DH5" s="236"/>
      <c r="DI5" s="236"/>
      <c r="DJ5" s="236"/>
      <c r="DK5" s="236"/>
      <c r="DL5" s="236"/>
      <c r="DM5" s="236"/>
      <c r="DN5" s="236"/>
      <c r="DO5" s="236"/>
      <c r="DP5" s="236"/>
      <c r="DQ5" s="236"/>
      <c r="DR5" s="236"/>
      <c r="DS5" s="236"/>
      <c r="DT5" s="236"/>
      <c r="DU5" s="236"/>
      <c r="DV5" s="236"/>
      <c r="DW5" s="236"/>
      <c r="DX5" s="236"/>
      <c r="DY5" s="236"/>
      <c r="DZ5" s="236"/>
      <c r="EA5" s="236"/>
      <c r="EB5" s="236"/>
      <c r="EC5" s="236"/>
      <c r="ED5" s="236"/>
      <c r="EE5" s="236"/>
      <c r="EF5" s="236"/>
      <c r="EG5" s="236"/>
      <c r="EH5" s="236"/>
      <c r="EI5" s="236"/>
      <c r="EJ5" s="236"/>
      <c r="EK5" s="236"/>
      <c r="EL5" s="236"/>
      <c r="EM5" s="236"/>
      <c r="EN5" s="236"/>
      <c r="EO5" s="236"/>
      <c r="EP5" s="236"/>
      <c r="EQ5" s="236"/>
      <c r="ER5" s="236"/>
      <c r="ES5" s="236"/>
      <c r="ET5" s="236"/>
      <c r="EU5" s="236"/>
      <c r="EV5" s="236"/>
      <c r="EW5" s="236"/>
      <c r="EX5" s="236"/>
      <c r="EY5" s="236"/>
      <c r="EZ5" s="236"/>
      <c r="FA5" s="236"/>
      <c r="FB5" s="236"/>
      <c r="FC5" s="236"/>
      <c r="FD5" s="236"/>
      <c r="FE5" s="236"/>
      <c r="FF5" s="236"/>
      <c r="FG5" s="236"/>
      <c r="FH5" s="236"/>
      <c r="FI5" s="236"/>
      <c r="FJ5" s="236"/>
      <c r="FK5" s="236"/>
      <c r="FL5" s="236"/>
      <c r="FM5" s="236"/>
      <c r="FN5" s="236"/>
      <c r="FO5" s="236"/>
      <c r="FP5" s="236"/>
      <c r="FQ5" s="236"/>
      <c r="FR5" s="236"/>
      <c r="FS5" s="236"/>
      <c r="FT5" s="236"/>
      <c r="FU5" s="236"/>
      <c r="FV5" s="236"/>
      <c r="FW5" s="236"/>
      <c r="FX5" s="236"/>
      <c r="FY5" s="236"/>
      <c r="FZ5" s="236"/>
      <c r="GA5" s="236"/>
      <c r="GB5" s="236"/>
      <c r="GC5" s="236"/>
      <c r="GD5" s="236"/>
      <c r="GE5" s="236"/>
      <c r="GF5" s="236"/>
      <c r="GG5" s="236"/>
      <c r="GH5" s="236"/>
      <c r="GI5" s="236"/>
      <c r="GJ5" s="236"/>
      <c r="GK5" s="236"/>
      <c r="GL5" s="236"/>
      <c r="GM5" s="236"/>
      <c r="GN5" s="236"/>
      <c r="GO5" s="236"/>
      <c r="GP5" s="236"/>
      <c r="GQ5" s="236"/>
      <c r="GR5" s="236"/>
      <c r="GS5" s="236"/>
      <c r="GT5" s="236"/>
      <c r="GU5" s="236"/>
      <c r="GV5" s="236"/>
      <c r="GW5" s="236"/>
      <c r="GX5" s="236"/>
      <c r="GY5" s="236"/>
      <c r="GZ5" s="236"/>
      <c r="HA5" s="236"/>
    </row>
    <row r="6" s="211" customFormat="1" ht="21" customHeight="1" spans="1:209">
      <c r="A6" s="237" t="s">
        <v>1373</v>
      </c>
      <c r="B6" s="233">
        <v>0</v>
      </c>
      <c r="C6" s="233">
        <v>0</v>
      </c>
      <c r="D6" s="233">
        <v>0</v>
      </c>
      <c r="E6" s="234"/>
      <c r="F6" s="235"/>
      <c r="G6" s="236"/>
      <c r="H6" s="236">
        <v>0</v>
      </c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  <c r="BB6" s="236"/>
      <c r="BC6" s="236"/>
      <c r="BD6" s="236"/>
      <c r="BE6" s="236"/>
      <c r="BF6" s="236"/>
      <c r="BG6" s="236"/>
      <c r="BH6" s="236"/>
      <c r="BI6" s="236"/>
      <c r="BJ6" s="236"/>
      <c r="BK6" s="236"/>
      <c r="BL6" s="236"/>
      <c r="BM6" s="236"/>
      <c r="BN6" s="236"/>
      <c r="BO6" s="236"/>
      <c r="BP6" s="236"/>
      <c r="BQ6" s="236"/>
      <c r="BR6" s="236"/>
      <c r="BS6" s="236"/>
      <c r="BT6" s="236"/>
      <c r="BU6" s="236"/>
      <c r="BV6" s="236"/>
      <c r="BW6" s="236"/>
      <c r="BX6" s="236"/>
      <c r="BY6" s="236"/>
      <c r="BZ6" s="236"/>
      <c r="CA6" s="236"/>
      <c r="CB6" s="236"/>
      <c r="CC6" s="236"/>
      <c r="CD6" s="236"/>
      <c r="CE6" s="236"/>
      <c r="CF6" s="236"/>
      <c r="CG6" s="236"/>
      <c r="CH6" s="236"/>
      <c r="CI6" s="236"/>
      <c r="CJ6" s="236"/>
      <c r="CK6" s="236"/>
      <c r="CL6" s="236"/>
      <c r="CM6" s="236"/>
      <c r="CN6" s="236"/>
      <c r="CO6" s="236"/>
      <c r="CP6" s="236"/>
      <c r="CQ6" s="236"/>
      <c r="CR6" s="236"/>
      <c r="CS6" s="236"/>
      <c r="CT6" s="236"/>
      <c r="CU6" s="236"/>
      <c r="CV6" s="236"/>
      <c r="CW6" s="236"/>
      <c r="CX6" s="236"/>
      <c r="CY6" s="236"/>
      <c r="CZ6" s="236"/>
      <c r="DA6" s="236"/>
      <c r="DB6" s="236"/>
      <c r="DC6" s="236"/>
      <c r="DD6" s="236"/>
      <c r="DE6" s="236"/>
      <c r="DF6" s="236"/>
      <c r="DG6" s="236"/>
      <c r="DH6" s="236"/>
      <c r="DI6" s="236"/>
      <c r="DJ6" s="236"/>
      <c r="DK6" s="236"/>
      <c r="DL6" s="236"/>
      <c r="DM6" s="236"/>
      <c r="DN6" s="236"/>
      <c r="DO6" s="236"/>
      <c r="DP6" s="236"/>
      <c r="DQ6" s="236"/>
      <c r="DR6" s="236"/>
      <c r="DS6" s="236"/>
      <c r="DT6" s="236"/>
      <c r="DU6" s="236"/>
      <c r="DV6" s="236"/>
      <c r="DW6" s="236"/>
      <c r="DX6" s="236"/>
      <c r="DY6" s="236"/>
      <c r="DZ6" s="236"/>
      <c r="EA6" s="236"/>
      <c r="EB6" s="236"/>
      <c r="EC6" s="236"/>
      <c r="ED6" s="236"/>
      <c r="EE6" s="236"/>
      <c r="EF6" s="236"/>
      <c r="EG6" s="236"/>
      <c r="EH6" s="236"/>
      <c r="EI6" s="236"/>
      <c r="EJ6" s="236"/>
      <c r="EK6" s="236"/>
      <c r="EL6" s="236"/>
      <c r="EM6" s="236"/>
      <c r="EN6" s="236"/>
      <c r="EO6" s="236"/>
      <c r="EP6" s="236"/>
      <c r="EQ6" s="236"/>
      <c r="ER6" s="236"/>
      <c r="ES6" s="236"/>
      <c r="ET6" s="236"/>
      <c r="EU6" s="236"/>
      <c r="EV6" s="236"/>
      <c r="EW6" s="236"/>
      <c r="EX6" s="236"/>
      <c r="EY6" s="236"/>
      <c r="EZ6" s="236"/>
      <c r="FA6" s="236"/>
      <c r="FB6" s="236"/>
      <c r="FC6" s="236"/>
      <c r="FD6" s="236"/>
      <c r="FE6" s="236"/>
      <c r="FF6" s="236"/>
      <c r="FG6" s="236"/>
      <c r="FH6" s="236"/>
      <c r="FI6" s="236"/>
      <c r="FJ6" s="236"/>
      <c r="FK6" s="236"/>
      <c r="FL6" s="236"/>
      <c r="FM6" s="236"/>
      <c r="FN6" s="236"/>
      <c r="FO6" s="236"/>
      <c r="FP6" s="236"/>
      <c r="FQ6" s="236"/>
      <c r="FR6" s="236"/>
      <c r="FS6" s="236"/>
      <c r="FT6" s="236"/>
      <c r="FU6" s="236"/>
      <c r="FV6" s="236"/>
      <c r="FW6" s="236"/>
      <c r="FX6" s="236"/>
      <c r="FY6" s="236"/>
      <c r="FZ6" s="236"/>
      <c r="GA6" s="236"/>
      <c r="GB6" s="236"/>
      <c r="GC6" s="236"/>
      <c r="GD6" s="236"/>
      <c r="GE6" s="236"/>
      <c r="GF6" s="236"/>
      <c r="GG6" s="236"/>
      <c r="GH6" s="236"/>
      <c r="GI6" s="236"/>
      <c r="GJ6" s="236"/>
      <c r="GK6" s="236"/>
      <c r="GL6" s="236"/>
      <c r="GM6" s="236"/>
      <c r="GN6" s="236"/>
      <c r="GO6" s="236"/>
      <c r="GP6" s="236"/>
      <c r="GQ6" s="236"/>
      <c r="GR6" s="236"/>
      <c r="GS6" s="236"/>
      <c r="GT6" s="236"/>
      <c r="GU6" s="236"/>
      <c r="GV6" s="236"/>
      <c r="GW6" s="236"/>
      <c r="GX6" s="236"/>
      <c r="GY6" s="236"/>
      <c r="GZ6" s="236"/>
      <c r="HA6" s="236"/>
    </row>
    <row r="7" s="211" customFormat="1" ht="21" customHeight="1" spans="1:209">
      <c r="A7" s="232" t="s">
        <v>1374</v>
      </c>
      <c r="B7" s="238">
        <f>SUM(B8:B10)</f>
        <v>0</v>
      </c>
      <c r="C7" s="238">
        <f>SUM(C8:C10)</f>
        <v>0</v>
      </c>
      <c r="D7" s="238">
        <f>SUM(D8:D10)</f>
        <v>0</v>
      </c>
      <c r="E7" s="234"/>
      <c r="F7" s="235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  <c r="AI7" s="236"/>
      <c r="AJ7" s="236"/>
      <c r="AK7" s="236"/>
      <c r="AL7" s="236"/>
      <c r="AM7" s="236"/>
      <c r="AN7" s="236"/>
      <c r="AO7" s="236"/>
      <c r="AP7" s="236"/>
      <c r="AQ7" s="236"/>
      <c r="AR7" s="236"/>
      <c r="AS7" s="236"/>
      <c r="AT7" s="236"/>
      <c r="AU7" s="236"/>
      <c r="AV7" s="236"/>
      <c r="AW7" s="236"/>
      <c r="AX7" s="236"/>
      <c r="AY7" s="236"/>
      <c r="AZ7" s="236"/>
      <c r="BA7" s="236"/>
      <c r="BB7" s="236"/>
      <c r="BC7" s="236"/>
      <c r="BD7" s="236"/>
      <c r="BE7" s="236"/>
      <c r="BF7" s="236"/>
      <c r="BG7" s="236"/>
      <c r="BH7" s="236"/>
      <c r="BI7" s="236"/>
      <c r="BJ7" s="236"/>
      <c r="BK7" s="236"/>
      <c r="BL7" s="236"/>
      <c r="BM7" s="236"/>
      <c r="BN7" s="236"/>
      <c r="BO7" s="236"/>
      <c r="BP7" s="236"/>
      <c r="BQ7" s="236"/>
      <c r="BR7" s="236"/>
      <c r="BS7" s="236"/>
      <c r="BT7" s="236"/>
      <c r="BU7" s="236"/>
      <c r="BV7" s="236"/>
      <c r="BW7" s="236"/>
      <c r="BX7" s="236"/>
      <c r="BY7" s="236"/>
      <c r="BZ7" s="236"/>
      <c r="CA7" s="236"/>
      <c r="CB7" s="236"/>
      <c r="CC7" s="236"/>
      <c r="CD7" s="236"/>
      <c r="CE7" s="236"/>
      <c r="CF7" s="236"/>
      <c r="CG7" s="236"/>
      <c r="CH7" s="236"/>
      <c r="CI7" s="236"/>
      <c r="CJ7" s="236"/>
      <c r="CK7" s="236"/>
      <c r="CL7" s="236"/>
      <c r="CM7" s="236"/>
      <c r="CN7" s="236"/>
      <c r="CO7" s="236"/>
      <c r="CP7" s="236"/>
      <c r="CQ7" s="236"/>
      <c r="CR7" s="236"/>
      <c r="CS7" s="236"/>
      <c r="CT7" s="236"/>
      <c r="CU7" s="236"/>
      <c r="CV7" s="236"/>
      <c r="CW7" s="236"/>
      <c r="CX7" s="236"/>
      <c r="CY7" s="236"/>
      <c r="CZ7" s="236"/>
      <c r="DA7" s="236"/>
      <c r="DB7" s="236"/>
      <c r="DC7" s="236"/>
      <c r="DD7" s="236"/>
      <c r="DE7" s="236"/>
      <c r="DF7" s="236"/>
      <c r="DG7" s="236"/>
      <c r="DH7" s="236"/>
      <c r="DI7" s="236"/>
      <c r="DJ7" s="236"/>
      <c r="DK7" s="236"/>
      <c r="DL7" s="236"/>
      <c r="DM7" s="236"/>
      <c r="DN7" s="236"/>
      <c r="DO7" s="236"/>
      <c r="DP7" s="236"/>
      <c r="DQ7" s="236"/>
      <c r="DR7" s="236"/>
      <c r="DS7" s="236"/>
      <c r="DT7" s="236"/>
      <c r="DU7" s="236"/>
      <c r="DV7" s="236"/>
      <c r="DW7" s="236"/>
      <c r="DX7" s="236"/>
      <c r="DY7" s="236"/>
      <c r="DZ7" s="236"/>
      <c r="EA7" s="236"/>
      <c r="EB7" s="236"/>
      <c r="EC7" s="236"/>
      <c r="ED7" s="236"/>
      <c r="EE7" s="236"/>
      <c r="EF7" s="236"/>
      <c r="EG7" s="236"/>
      <c r="EH7" s="236"/>
      <c r="EI7" s="236"/>
      <c r="EJ7" s="236"/>
      <c r="EK7" s="236"/>
      <c r="EL7" s="236"/>
      <c r="EM7" s="236"/>
      <c r="EN7" s="236"/>
      <c r="EO7" s="236"/>
      <c r="EP7" s="236"/>
      <c r="EQ7" s="236"/>
      <c r="ER7" s="236"/>
      <c r="ES7" s="236"/>
      <c r="ET7" s="236"/>
      <c r="EU7" s="236"/>
      <c r="EV7" s="236"/>
      <c r="EW7" s="236"/>
      <c r="EX7" s="236"/>
      <c r="EY7" s="236"/>
      <c r="EZ7" s="236"/>
      <c r="FA7" s="236"/>
      <c r="FB7" s="236"/>
      <c r="FC7" s="236"/>
      <c r="FD7" s="236"/>
      <c r="FE7" s="236"/>
      <c r="FF7" s="236"/>
      <c r="FG7" s="236"/>
      <c r="FH7" s="236"/>
      <c r="FI7" s="236"/>
      <c r="FJ7" s="236"/>
      <c r="FK7" s="236"/>
      <c r="FL7" s="236"/>
      <c r="FM7" s="236"/>
      <c r="FN7" s="236"/>
      <c r="FO7" s="236"/>
      <c r="FP7" s="236"/>
      <c r="FQ7" s="236"/>
      <c r="FR7" s="236"/>
      <c r="FS7" s="236"/>
      <c r="FT7" s="236"/>
      <c r="FU7" s="236"/>
      <c r="FV7" s="236"/>
      <c r="FW7" s="236"/>
      <c r="FX7" s="236"/>
      <c r="FY7" s="236"/>
      <c r="FZ7" s="236"/>
      <c r="GA7" s="236"/>
      <c r="GB7" s="236"/>
      <c r="GC7" s="236"/>
      <c r="GD7" s="236"/>
      <c r="GE7" s="236"/>
      <c r="GF7" s="236"/>
      <c r="GG7" s="236"/>
      <c r="GH7" s="236"/>
      <c r="GI7" s="236"/>
      <c r="GJ7" s="236"/>
      <c r="GK7" s="236"/>
      <c r="GL7" s="236"/>
      <c r="GM7" s="236"/>
      <c r="GN7" s="236"/>
      <c r="GO7" s="236"/>
      <c r="GP7" s="236"/>
      <c r="GQ7" s="236"/>
      <c r="GR7" s="236"/>
      <c r="GS7" s="236"/>
      <c r="GT7" s="236"/>
      <c r="GU7" s="236"/>
      <c r="GV7" s="236"/>
      <c r="GW7" s="236"/>
      <c r="GX7" s="236"/>
      <c r="GY7" s="236"/>
      <c r="GZ7" s="236"/>
      <c r="HA7" s="236"/>
    </row>
    <row r="8" s="211" customFormat="1" ht="21" customHeight="1" spans="1:209">
      <c r="A8" s="237" t="s">
        <v>1375</v>
      </c>
      <c r="B8" s="233">
        <v>0</v>
      </c>
      <c r="C8" s="233"/>
      <c r="D8" s="233"/>
      <c r="E8" s="234"/>
      <c r="F8" s="235">
        <f>D8/H8*100</f>
        <v>0</v>
      </c>
      <c r="G8" s="236"/>
      <c r="H8" s="236">
        <v>12</v>
      </c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6"/>
      <c r="AL8" s="236"/>
      <c r="AM8" s="236"/>
      <c r="AN8" s="236"/>
      <c r="AO8" s="236"/>
      <c r="AP8" s="236"/>
      <c r="AQ8" s="236"/>
      <c r="AR8" s="236"/>
      <c r="AS8" s="236"/>
      <c r="AT8" s="236"/>
      <c r="AU8" s="236"/>
      <c r="AV8" s="236"/>
      <c r="AW8" s="236"/>
      <c r="AX8" s="236"/>
      <c r="AY8" s="236"/>
      <c r="AZ8" s="236"/>
      <c r="BA8" s="236"/>
      <c r="BB8" s="236"/>
      <c r="BC8" s="236"/>
      <c r="BD8" s="236"/>
      <c r="BE8" s="236"/>
      <c r="BF8" s="236"/>
      <c r="BG8" s="236"/>
      <c r="BH8" s="236"/>
      <c r="BI8" s="236"/>
      <c r="BJ8" s="236"/>
      <c r="BK8" s="236"/>
      <c r="BL8" s="236"/>
      <c r="BM8" s="236"/>
      <c r="BN8" s="236"/>
      <c r="BO8" s="236"/>
      <c r="BP8" s="236"/>
      <c r="BQ8" s="236"/>
      <c r="BR8" s="236"/>
      <c r="BS8" s="236"/>
      <c r="BT8" s="236"/>
      <c r="BU8" s="236"/>
      <c r="BV8" s="236"/>
      <c r="BW8" s="236"/>
      <c r="BX8" s="236"/>
      <c r="BY8" s="236"/>
      <c r="BZ8" s="236"/>
      <c r="CA8" s="236"/>
      <c r="CB8" s="236"/>
      <c r="CC8" s="236"/>
      <c r="CD8" s="236"/>
      <c r="CE8" s="236"/>
      <c r="CF8" s="236"/>
      <c r="CG8" s="236"/>
      <c r="CH8" s="236"/>
      <c r="CI8" s="236"/>
      <c r="CJ8" s="236"/>
      <c r="CK8" s="236"/>
      <c r="CL8" s="236"/>
      <c r="CM8" s="236"/>
      <c r="CN8" s="236"/>
      <c r="CO8" s="236"/>
      <c r="CP8" s="236"/>
      <c r="CQ8" s="236"/>
      <c r="CR8" s="236"/>
      <c r="CS8" s="236"/>
      <c r="CT8" s="236"/>
      <c r="CU8" s="236"/>
      <c r="CV8" s="236"/>
      <c r="CW8" s="236"/>
      <c r="CX8" s="236"/>
      <c r="CY8" s="236"/>
      <c r="CZ8" s="236"/>
      <c r="DA8" s="236"/>
      <c r="DB8" s="236"/>
      <c r="DC8" s="236"/>
      <c r="DD8" s="236"/>
      <c r="DE8" s="236"/>
      <c r="DF8" s="236"/>
      <c r="DG8" s="236"/>
      <c r="DH8" s="236"/>
      <c r="DI8" s="236"/>
      <c r="DJ8" s="236"/>
      <c r="DK8" s="236"/>
      <c r="DL8" s="236"/>
      <c r="DM8" s="236"/>
      <c r="DN8" s="236"/>
      <c r="DO8" s="236"/>
      <c r="DP8" s="236"/>
      <c r="DQ8" s="236"/>
      <c r="DR8" s="236"/>
      <c r="DS8" s="236"/>
      <c r="DT8" s="236"/>
      <c r="DU8" s="236"/>
      <c r="DV8" s="236"/>
      <c r="DW8" s="236"/>
      <c r="DX8" s="236"/>
      <c r="DY8" s="236"/>
      <c r="DZ8" s="236"/>
      <c r="EA8" s="236"/>
      <c r="EB8" s="236"/>
      <c r="EC8" s="236"/>
      <c r="ED8" s="236"/>
      <c r="EE8" s="236"/>
      <c r="EF8" s="236"/>
      <c r="EG8" s="236"/>
      <c r="EH8" s="236"/>
      <c r="EI8" s="236"/>
      <c r="EJ8" s="236"/>
      <c r="EK8" s="236"/>
      <c r="EL8" s="236"/>
      <c r="EM8" s="236"/>
      <c r="EN8" s="236"/>
      <c r="EO8" s="236"/>
      <c r="EP8" s="236"/>
      <c r="EQ8" s="236"/>
      <c r="ER8" s="236"/>
      <c r="ES8" s="236"/>
      <c r="ET8" s="236"/>
      <c r="EU8" s="236"/>
      <c r="EV8" s="236"/>
      <c r="EW8" s="236"/>
      <c r="EX8" s="236"/>
      <c r="EY8" s="236"/>
      <c r="EZ8" s="236"/>
      <c r="FA8" s="236"/>
      <c r="FB8" s="236"/>
      <c r="FC8" s="236"/>
      <c r="FD8" s="236"/>
      <c r="FE8" s="236"/>
      <c r="FF8" s="236"/>
      <c r="FG8" s="236"/>
      <c r="FH8" s="236"/>
      <c r="FI8" s="236"/>
      <c r="FJ8" s="236"/>
      <c r="FK8" s="236"/>
      <c r="FL8" s="236"/>
      <c r="FM8" s="236"/>
      <c r="FN8" s="236"/>
      <c r="FO8" s="236"/>
      <c r="FP8" s="236"/>
      <c r="FQ8" s="236"/>
      <c r="FR8" s="236"/>
      <c r="FS8" s="236"/>
      <c r="FT8" s="236"/>
      <c r="FU8" s="236"/>
      <c r="FV8" s="236"/>
      <c r="FW8" s="236"/>
      <c r="FX8" s="236"/>
      <c r="FY8" s="236"/>
      <c r="FZ8" s="236"/>
      <c r="GA8" s="236"/>
      <c r="GB8" s="236"/>
      <c r="GC8" s="236"/>
      <c r="GD8" s="236"/>
      <c r="GE8" s="236"/>
      <c r="GF8" s="236"/>
      <c r="GG8" s="236"/>
      <c r="GH8" s="236"/>
      <c r="GI8" s="236"/>
      <c r="GJ8" s="236"/>
      <c r="GK8" s="236"/>
      <c r="GL8" s="236"/>
      <c r="GM8" s="236"/>
      <c r="GN8" s="236"/>
      <c r="GO8" s="236"/>
      <c r="GP8" s="236"/>
      <c r="GQ8" s="236"/>
      <c r="GR8" s="236"/>
      <c r="GS8" s="236"/>
      <c r="GT8" s="236"/>
      <c r="GU8" s="236"/>
      <c r="GV8" s="236"/>
      <c r="GW8" s="236"/>
      <c r="GX8" s="236"/>
      <c r="GY8" s="236"/>
      <c r="GZ8" s="236"/>
      <c r="HA8" s="236"/>
    </row>
    <row r="9" s="211" customFormat="1" ht="21" customHeight="1" spans="1:209">
      <c r="A9" s="237" t="s">
        <v>1376</v>
      </c>
      <c r="B9" s="233">
        <v>0</v>
      </c>
      <c r="C9" s="233">
        <v>0</v>
      </c>
      <c r="D9" s="233">
        <v>0</v>
      </c>
      <c r="E9" s="234"/>
      <c r="F9" s="235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6"/>
      <c r="AQ9" s="236"/>
      <c r="AR9" s="236"/>
      <c r="AS9" s="236"/>
      <c r="AT9" s="236"/>
      <c r="AU9" s="236"/>
      <c r="AV9" s="236"/>
      <c r="AW9" s="236"/>
      <c r="AX9" s="236"/>
      <c r="AY9" s="236"/>
      <c r="AZ9" s="236"/>
      <c r="BA9" s="236"/>
      <c r="BB9" s="236"/>
      <c r="BC9" s="236"/>
      <c r="BD9" s="236"/>
      <c r="BE9" s="236"/>
      <c r="BF9" s="236"/>
      <c r="BG9" s="236"/>
      <c r="BH9" s="236"/>
      <c r="BI9" s="236"/>
      <c r="BJ9" s="236"/>
      <c r="BK9" s="236"/>
      <c r="BL9" s="236"/>
      <c r="BM9" s="236"/>
      <c r="BN9" s="236"/>
      <c r="BO9" s="236"/>
      <c r="BP9" s="236"/>
      <c r="BQ9" s="236"/>
      <c r="BR9" s="236"/>
      <c r="BS9" s="236"/>
      <c r="BT9" s="236"/>
      <c r="BU9" s="236"/>
      <c r="BV9" s="236"/>
      <c r="BW9" s="236"/>
      <c r="BX9" s="236"/>
      <c r="BY9" s="236"/>
      <c r="BZ9" s="236"/>
      <c r="CA9" s="236"/>
      <c r="CB9" s="236"/>
      <c r="CC9" s="236"/>
      <c r="CD9" s="236"/>
      <c r="CE9" s="236"/>
      <c r="CF9" s="236"/>
      <c r="CG9" s="236"/>
      <c r="CH9" s="236"/>
      <c r="CI9" s="236"/>
      <c r="CJ9" s="236"/>
      <c r="CK9" s="236"/>
      <c r="CL9" s="236"/>
      <c r="CM9" s="236"/>
      <c r="CN9" s="236"/>
      <c r="CO9" s="236"/>
      <c r="CP9" s="236"/>
      <c r="CQ9" s="236"/>
      <c r="CR9" s="236"/>
      <c r="CS9" s="236"/>
      <c r="CT9" s="236"/>
      <c r="CU9" s="236"/>
      <c r="CV9" s="236"/>
      <c r="CW9" s="236"/>
      <c r="CX9" s="236"/>
      <c r="CY9" s="236"/>
      <c r="CZ9" s="236"/>
      <c r="DA9" s="236"/>
      <c r="DB9" s="236"/>
      <c r="DC9" s="236"/>
      <c r="DD9" s="236"/>
      <c r="DE9" s="236"/>
      <c r="DF9" s="236"/>
      <c r="DG9" s="236"/>
      <c r="DH9" s="236"/>
      <c r="DI9" s="236"/>
      <c r="DJ9" s="236"/>
      <c r="DK9" s="236"/>
      <c r="DL9" s="236"/>
      <c r="DM9" s="236"/>
      <c r="DN9" s="236"/>
      <c r="DO9" s="236"/>
      <c r="DP9" s="236"/>
      <c r="DQ9" s="236"/>
      <c r="DR9" s="236"/>
      <c r="DS9" s="236"/>
      <c r="DT9" s="236"/>
      <c r="DU9" s="236"/>
      <c r="DV9" s="236"/>
      <c r="DW9" s="236"/>
      <c r="DX9" s="236"/>
      <c r="DY9" s="236"/>
      <c r="DZ9" s="236"/>
      <c r="EA9" s="236"/>
      <c r="EB9" s="236"/>
      <c r="EC9" s="236"/>
      <c r="ED9" s="236"/>
      <c r="EE9" s="236"/>
      <c r="EF9" s="236"/>
      <c r="EG9" s="236"/>
      <c r="EH9" s="236"/>
      <c r="EI9" s="236"/>
      <c r="EJ9" s="236"/>
      <c r="EK9" s="236"/>
      <c r="EL9" s="236"/>
      <c r="EM9" s="236"/>
      <c r="EN9" s="236"/>
      <c r="EO9" s="236"/>
      <c r="EP9" s="236"/>
      <c r="EQ9" s="236"/>
      <c r="ER9" s="236"/>
      <c r="ES9" s="236"/>
      <c r="ET9" s="236"/>
      <c r="EU9" s="236"/>
      <c r="EV9" s="236"/>
      <c r="EW9" s="236"/>
      <c r="EX9" s="236"/>
      <c r="EY9" s="236"/>
      <c r="EZ9" s="236"/>
      <c r="FA9" s="236"/>
      <c r="FB9" s="236"/>
      <c r="FC9" s="236"/>
      <c r="FD9" s="236"/>
      <c r="FE9" s="236"/>
      <c r="FF9" s="236"/>
      <c r="FG9" s="236"/>
      <c r="FH9" s="236"/>
      <c r="FI9" s="236"/>
      <c r="FJ9" s="236"/>
      <c r="FK9" s="236"/>
      <c r="FL9" s="236"/>
      <c r="FM9" s="236"/>
      <c r="FN9" s="236"/>
      <c r="FO9" s="236"/>
      <c r="FP9" s="236"/>
      <c r="FQ9" s="236"/>
      <c r="FR9" s="236"/>
      <c r="FS9" s="236"/>
      <c r="FT9" s="236"/>
      <c r="FU9" s="236"/>
      <c r="FV9" s="236"/>
      <c r="FW9" s="236"/>
      <c r="FX9" s="236"/>
      <c r="FY9" s="236"/>
      <c r="FZ9" s="236"/>
      <c r="GA9" s="236"/>
      <c r="GB9" s="236"/>
      <c r="GC9" s="236"/>
      <c r="GD9" s="236"/>
      <c r="GE9" s="236"/>
      <c r="GF9" s="236"/>
      <c r="GG9" s="236"/>
      <c r="GH9" s="236"/>
      <c r="GI9" s="236"/>
      <c r="GJ9" s="236"/>
      <c r="GK9" s="236"/>
      <c r="GL9" s="236"/>
      <c r="GM9" s="236"/>
      <c r="GN9" s="236"/>
      <c r="GO9" s="236"/>
      <c r="GP9" s="236"/>
      <c r="GQ9" s="236"/>
      <c r="GR9" s="236"/>
      <c r="GS9" s="236"/>
      <c r="GT9" s="236"/>
      <c r="GU9" s="236"/>
      <c r="GV9" s="236"/>
      <c r="GW9" s="236"/>
      <c r="GX9" s="236"/>
      <c r="GY9" s="236"/>
      <c r="GZ9" s="236"/>
      <c r="HA9" s="236"/>
    </row>
    <row r="10" s="211" customFormat="1" ht="21" customHeight="1" spans="1:209">
      <c r="A10" s="237" t="s">
        <v>1377</v>
      </c>
      <c r="B10" s="233">
        <v>0</v>
      </c>
      <c r="C10" s="233">
        <v>0</v>
      </c>
      <c r="D10" s="233">
        <v>0</v>
      </c>
      <c r="E10" s="234"/>
      <c r="F10" s="235"/>
      <c r="G10" s="236"/>
      <c r="H10" s="236">
        <v>0</v>
      </c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6"/>
      <c r="BF10" s="236"/>
      <c r="BG10" s="236"/>
      <c r="BH10" s="236"/>
      <c r="BI10" s="236"/>
      <c r="BJ10" s="236"/>
      <c r="BK10" s="236"/>
      <c r="BL10" s="236"/>
      <c r="BM10" s="236"/>
      <c r="BN10" s="236"/>
      <c r="BO10" s="236"/>
      <c r="BP10" s="236"/>
      <c r="BQ10" s="236"/>
      <c r="BR10" s="236"/>
      <c r="BS10" s="236"/>
      <c r="BT10" s="236"/>
      <c r="BU10" s="236"/>
      <c r="BV10" s="236"/>
      <c r="BW10" s="236"/>
      <c r="BX10" s="236"/>
      <c r="BY10" s="236"/>
      <c r="BZ10" s="236"/>
      <c r="CA10" s="236"/>
      <c r="CB10" s="236"/>
      <c r="CC10" s="236"/>
      <c r="CD10" s="236"/>
      <c r="CE10" s="236"/>
      <c r="CF10" s="236"/>
      <c r="CG10" s="236"/>
      <c r="CH10" s="236"/>
      <c r="CI10" s="236"/>
      <c r="CJ10" s="236"/>
      <c r="CK10" s="236"/>
      <c r="CL10" s="236"/>
      <c r="CM10" s="236"/>
      <c r="CN10" s="236"/>
      <c r="CO10" s="236"/>
      <c r="CP10" s="236"/>
      <c r="CQ10" s="236"/>
      <c r="CR10" s="236"/>
      <c r="CS10" s="236"/>
      <c r="CT10" s="236"/>
      <c r="CU10" s="236"/>
      <c r="CV10" s="236"/>
      <c r="CW10" s="236"/>
      <c r="CX10" s="236"/>
      <c r="CY10" s="236"/>
      <c r="CZ10" s="236"/>
      <c r="DA10" s="236"/>
      <c r="DB10" s="236"/>
      <c r="DC10" s="236"/>
      <c r="DD10" s="236"/>
      <c r="DE10" s="236"/>
      <c r="DF10" s="236"/>
      <c r="DG10" s="236"/>
      <c r="DH10" s="236"/>
      <c r="DI10" s="236"/>
      <c r="DJ10" s="236"/>
      <c r="DK10" s="236"/>
      <c r="DL10" s="236"/>
      <c r="DM10" s="236"/>
      <c r="DN10" s="236"/>
      <c r="DO10" s="236"/>
      <c r="DP10" s="236"/>
      <c r="DQ10" s="236"/>
      <c r="DR10" s="236"/>
      <c r="DS10" s="236"/>
      <c r="DT10" s="236"/>
      <c r="DU10" s="236"/>
      <c r="DV10" s="236"/>
      <c r="DW10" s="236"/>
      <c r="DX10" s="236"/>
      <c r="DY10" s="236"/>
      <c r="DZ10" s="236"/>
      <c r="EA10" s="236"/>
      <c r="EB10" s="236"/>
      <c r="EC10" s="236"/>
      <c r="ED10" s="236"/>
      <c r="EE10" s="236"/>
      <c r="EF10" s="236"/>
      <c r="EG10" s="236"/>
      <c r="EH10" s="236"/>
      <c r="EI10" s="236"/>
      <c r="EJ10" s="236"/>
      <c r="EK10" s="236"/>
      <c r="EL10" s="236"/>
      <c r="EM10" s="236"/>
      <c r="EN10" s="236"/>
      <c r="EO10" s="236"/>
      <c r="EP10" s="236"/>
      <c r="EQ10" s="236"/>
      <c r="ER10" s="236"/>
      <c r="ES10" s="236"/>
      <c r="ET10" s="236"/>
      <c r="EU10" s="236"/>
      <c r="EV10" s="236"/>
      <c r="EW10" s="236"/>
      <c r="EX10" s="236"/>
      <c r="EY10" s="236"/>
      <c r="EZ10" s="236"/>
      <c r="FA10" s="236"/>
      <c r="FB10" s="236"/>
      <c r="FC10" s="236"/>
      <c r="FD10" s="236"/>
      <c r="FE10" s="236"/>
      <c r="FF10" s="236"/>
      <c r="FG10" s="236"/>
      <c r="FH10" s="236"/>
      <c r="FI10" s="236"/>
      <c r="FJ10" s="236"/>
      <c r="FK10" s="236"/>
      <c r="FL10" s="236"/>
      <c r="FM10" s="236"/>
      <c r="FN10" s="236"/>
      <c r="FO10" s="236"/>
      <c r="FP10" s="236"/>
      <c r="FQ10" s="236"/>
      <c r="FR10" s="236"/>
      <c r="FS10" s="236"/>
      <c r="FT10" s="236"/>
      <c r="FU10" s="236"/>
      <c r="FV10" s="236"/>
      <c r="FW10" s="236"/>
      <c r="FX10" s="236"/>
      <c r="FY10" s="236"/>
      <c r="FZ10" s="236"/>
      <c r="GA10" s="236"/>
      <c r="GB10" s="236"/>
      <c r="GC10" s="236"/>
      <c r="GD10" s="236"/>
      <c r="GE10" s="236"/>
      <c r="GF10" s="236"/>
      <c r="GG10" s="236"/>
      <c r="GH10" s="236"/>
      <c r="GI10" s="236"/>
      <c r="GJ10" s="236"/>
      <c r="GK10" s="236"/>
      <c r="GL10" s="236"/>
      <c r="GM10" s="236"/>
      <c r="GN10" s="236"/>
      <c r="GO10" s="236"/>
      <c r="GP10" s="236"/>
      <c r="GQ10" s="236"/>
      <c r="GR10" s="236"/>
      <c r="GS10" s="236"/>
      <c r="GT10" s="236"/>
      <c r="GU10" s="236"/>
      <c r="GV10" s="236"/>
      <c r="GW10" s="236"/>
      <c r="GX10" s="236"/>
      <c r="GY10" s="236"/>
      <c r="GZ10" s="236"/>
      <c r="HA10" s="236"/>
    </row>
    <row r="11" s="211" customFormat="1" ht="21" customHeight="1" spans="1:209">
      <c r="A11" s="232" t="s">
        <v>1378</v>
      </c>
      <c r="B11" s="238">
        <f>B12+B14+B15</f>
        <v>100</v>
      </c>
      <c r="C11" s="238">
        <f>C12+C14+C15</f>
        <v>164</v>
      </c>
      <c r="D11" s="238">
        <f>D12+D14+D15</f>
        <v>26</v>
      </c>
      <c r="E11" s="239">
        <f>D11/C11*100</f>
        <v>15.8536585365854</v>
      </c>
      <c r="F11" s="240">
        <f>D11/H11*100-100</f>
        <v>-89.4308943089431</v>
      </c>
      <c r="G11" s="236"/>
      <c r="H11" s="241">
        <v>246</v>
      </c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  <c r="BI11" s="236"/>
      <c r="BJ11" s="236"/>
      <c r="BK11" s="236"/>
      <c r="BL11" s="236"/>
      <c r="BM11" s="236"/>
      <c r="BN11" s="236"/>
      <c r="BO11" s="236"/>
      <c r="BP11" s="236"/>
      <c r="BQ11" s="236"/>
      <c r="BR11" s="236"/>
      <c r="BS11" s="236"/>
      <c r="BT11" s="236"/>
      <c r="BU11" s="236"/>
      <c r="BV11" s="236"/>
      <c r="BW11" s="236"/>
      <c r="BX11" s="236"/>
      <c r="BY11" s="236"/>
      <c r="BZ11" s="236"/>
      <c r="CA11" s="236"/>
      <c r="CB11" s="236"/>
      <c r="CC11" s="236"/>
      <c r="CD11" s="236"/>
      <c r="CE11" s="236"/>
      <c r="CF11" s="236"/>
      <c r="CG11" s="236"/>
      <c r="CH11" s="236"/>
      <c r="CI11" s="236"/>
      <c r="CJ11" s="236"/>
      <c r="CK11" s="236"/>
      <c r="CL11" s="236"/>
      <c r="CM11" s="236"/>
      <c r="CN11" s="236"/>
      <c r="CO11" s="236"/>
      <c r="CP11" s="236"/>
      <c r="CQ11" s="236"/>
      <c r="CR11" s="236"/>
      <c r="CS11" s="236"/>
      <c r="CT11" s="236"/>
      <c r="CU11" s="236"/>
      <c r="CV11" s="236"/>
      <c r="CW11" s="236"/>
      <c r="CX11" s="236"/>
      <c r="CY11" s="236"/>
      <c r="CZ11" s="236"/>
      <c r="DA11" s="236"/>
      <c r="DB11" s="236"/>
      <c r="DC11" s="236"/>
      <c r="DD11" s="236"/>
      <c r="DE11" s="236"/>
      <c r="DF11" s="236"/>
      <c r="DG11" s="236"/>
      <c r="DH11" s="236"/>
      <c r="DI11" s="236"/>
      <c r="DJ11" s="236"/>
      <c r="DK11" s="236"/>
      <c r="DL11" s="236"/>
      <c r="DM11" s="236"/>
      <c r="DN11" s="236"/>
      <c r="DO11" s="236"/>
      <c r="DP11" s="236"/>
      <c r="DQ11" s="236"/>
      <c r="DR11" s="236"/>
      <c r="DS11" s="236"/>
      <c r="DT11" s="236"/>
      <c r="DU11" s="236"/>
      <c r="DV11" s="236"/>
      <c r="DW11" s="236"/>
      <c r="DX11" s="236"/>
      <c r="DY11" s="236"/>
      <c r="DZ11" s="236"/>
      <c r="EA11" s="236"/>
      <c r="EB11" s="236"/>
      <c r="EC11" s="236"/>
      <c r="ED11" s="236"/>
      <c r="EE11" s="236"/>
      <c r="EF11" s="236"/>
      <c r="EG11" s="236"/>
      <c r="EH11" s="236"/>
      <c r="EI11" s="236"/>
      <c r="EJ11" s="236"/>
      <c r="EK11" s="236"/>
      <c r="EL11" s="236"/>
      <c r="EM11" s="236"/>
      <c r="EN11" s="236"/>
      <c r="EO11" s="236"/>
      <c r="EP11" s="236"/>
      <c r="EQ11" s="236"/>
      <c r="ER11" s="236"/>
      <c r="ES11" s="236"/>
      <c r="ET11" s="236"/>
      <c r="EU11" s="236"/>
      <c r="EV11" s="236"/>
      <c r="EW11" s="236"/>
      <c r="EX11" s="236"/>
      <c r="EY11" s="236"/>
      <c r="EZ11" s="236"/>
      <c r="FA11" s="236"/>
      <c r="FB11" s="236"/>
      <c r="FC11" s="236"/>
      <c r="FD11" s="236"/>
      <c r="FE11" s="236"/>
      <c r="FF11" s="236"/>
      <c r="FG11" s="236"/>
      <c r="FH11" s="236"/>
      <c r="FI11" s="236"/>
      <c r="FJ11" s="236"/>
      <c r="FK11" s="236"/>
      <c r="FL11" s="236"/>
      <c r="FM11" s="236"/>
      <c r="FN11" s="236"/>
      <c r="FO11" s="236"/>
      <c r="FP11" s="236"/>
      <c r="FQ11" s="236"/>
      <c r="FR11" s="236"/>
      <c r="FS11" s="236"/>
      <c r="FT11" s="236"/>
      <c r="FU11" s="236"/>
      <c r="FV11" s="236"/>
      <c r="FW11" s="236"/>
      <c r="FX11" s="236"/>
      <c r="FY11" s="236"/>
      <c r="FZ11" s="236"/>
      <c r="GA11" s="236"/>
      <c r="GB11" s="236"/>
      <c r="GC11" s="236"/>
      <c r="GD11" s="236"/>
      <c r="GE11" s="236"/>
      <c r="GF11" s="236"/>
      <c r="GG11" s="236"/>
      <c r="GH11" s="236"/>
      <c r="GI11" s="236"/>
      <c r="GJ11" s="236"/>
      <c r="GK11" s="236"/>
      <c r="GL11" s="236"/>
      <c r="GM11" s="236"/>
      <c r="GN11" s="236"/>
      <c r="GO11" s="236"/>
      <c r="GP11" s="236"/>
      <c r="GQ11" s="236"/>
      <c r="GR11" s="236"/>
      <c r="GS11" s="236"/>
      <c r="GT11" s="236"/>
      <c r="GU11" s="236"/>
      <c r="GV11" s="236"/>
      <c r="GW11" s="236"/>
      <c r="GX11" s="236"/>
      <c r="GY11" s="236"/>
      <c r="GZ11" s="236"/>
      <c r="HA11" s="236"/>
    </row>
    <row r="12" s="211" customFormat="1" ht="21" customHeight="1" spans="1:209">
      <c r="A12" s="237" t="s">
        <v>1379</v>
      </c>
      <c r="B12" s="233">
        <v>100</v>
      </c>
      <c r="C12" s="233">
        <v>164</v>
      </c>
      <c r="D12" s="233">
        <v>26</v>
      </c>
      <c r="E12" s="234">
        <f>D12/C12*100</f>
        <v>15.8536585365854</v>
      </c>
      <c r="F12" s="235">
        <f>D12/H12*100-100</f>
        <v>-89.4308943089431</v>
      </c>
      <c r="G12" s="236"/>
      <c r="H12" s="241">
        <v>246</v>
      </c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  <c r="BQ12" s="236"/>
      <c r="BR12" s="236"/>
      <c r="BS12" s="236"/>
      <c r="BT12" s="236"/>
      <c r="BU12" s="236"/>
      <c r="BV12" s="236"/>
      <c r="BW12" s="236"/>
      <c r="BX12" s="236"/>
      <c r="BY12" s="236"/>
      <c r="BZ12" s="236"/>
      <c r="CA12" s="236"/>
      <c r="CB12" s="236"/>
      <c r="CC12" s="236"/>
      <c r="CD12" s="236"/>
      <c r="CE12" s="236"/>
      <c r="CF12" s="236"/>
      <c r="CG12" s="236"/>
      <c r="CH12" s="236"/>
      <c r="CI12" s="236"/>
      <c r="CJ12" s="236"/>
      <c r="CK12" s="236"/>
      <c r="CL12" s="236"/>
      <c r="CM12" s="236"/>
      <c r="CN12" s="236"/>
      <c r="CO12" s="236"/>
      <c r="CP12" s="236"/>
      <c r="CQ12" s="236"/>
      <c r="CR12" s="236"/>
      <c r="CS12" s="236"/>
      <c r="CT12" s="236"/>
      <c r="CU12" s="236"/>
      <c r="CV12" s="236"/>
      <c r="CW12" s="236"/>
      <c r="CX12" s="236"/>
      <c r="CY12" s="236"/>
      <c r="CZ12" s="236"/>
      <c r="DA12" s="236"/>
      <c r="DB12" s="236"/>
      <c r="DC12" s="236"/>
      <c r="DD12" s="236"/>
      <c r="DE12" s="236"/>
      <c r="DF12" s="236"/>
      <c r="DG12" s="236"/>
      <c r="DH12" s="236"/>
      <c r="DI12" s="236"/>
      <c r="DJ12" s="236"/>
      <c r="DK12" s="236"/>
      <c r="DL12" s="236"/>
      <c r="DM12" s="236"/>
      <c r="DN12" s="236"/>
      <c r="DO12" s="236"/>
      <c r="DP12" s="236"/>
      <c r="DQ12" s="236"/>
      <c r="DR12" s="236"/>
      <c r="DS12" s="236"/>
      <c r="DT12" s="236"/>
      <c r="DU12" s="236"/>
      <c r="DV12" s="236"/>
      <c r="DW12" s="236"/>
      <c r="DX12" s="236"/>
      <c r="DY12" s="236"/>
      <c r="DZ12" s="236"/>
      <c r="EA12" s="236"/>
      <c r="EB12" s="236"/>
      <c r="EC12" s="236"/>
      <c r="ED12" s="236"/>
      <c r="EE12" s="236"/>
      <c r="EF12" s="236"/>
      <c r="EG12" s="236"/>
      <c r="EH12" s="236"/>
      <c r="EI12" s="236"/>
      <c r="EJ12" s="236"/>
      <c r="EK12" s="236"/>
      <c r="EL12" s="236"/>
      <c r="EM12" s="236"/>
      <c r="EN12" s="236"/>
      <c r="EO12" s="236"/>
      <c r="EP12" s="236"/>
      <c r="EQ12" s="236"/>
      <c r="ER12" s="236"/>
      <c r="ES12" s="236"/>
      <c r="ET12" s="236"/>
      <c r="EU12" s="236"/>
      <c r="EV12" s="236"/>
      <c r="EW12" s="236"/>
      <c r="EX12" s="236"/>
      <c r="EY12" s="236"/>
      <c r="EZ12" s="236"/>
      <c r="FA12" s="236"/>
      <c r="FB12" s="236"/>
      <c r="FC12" s="236"/>
      <c r="FD12" s="236"/>
      <c r="FE12" s="236"/>
      <c r="FF12" s="236"/>
      <c r="FG12" s="236"/>
      <c r="FH12" s="236"/>
      <c r="FI12" s="236"/>
      <c r="FJ12" s="236"/>
      <c r="FK12" s="236"/>
      <c r="FL12" s="236"/>
      <c r="FM12" s="236"/>
      <c r="FN12" s="236"/>
      <c r="FO12" s="236"/>
      <c r="FP12" s="236"/>
      <c r="FQ12" s="236"/>
      <c r="FR12" s="236"/>
      <c r="FS12" s="236"/>
      <c r="FT12" s="236"/>
      <c r="FU12" s="236"/>
      <c r="FV12" s="236"/>
      <c r="FW12" s="236"/>
      <c r="FX12" s="236"/>
      <c r="FY12" s="236"/>
      <c r="FZ12" s="236"/>
      <c r="GA12" s="236"/>
      <c r="GB12" s="236"/>
      <c r="GC12" s="236"/>
      <c r="GD12" s="236"/>
      <c r="GE12" s="236"/>
      <c r="GF12" s="236"/>
      <c r="GG12" s="236"/>
      <c r="GH12" s="236"/>
      <c r="GI12" s="236"/>
      <c r="GJ12" s="236"/>
      <c r="GK12" s="236"/>
      <c r="GL12" s="236"/>
      <c r="GM12" s="236"/>
      <c r="GN12" s="236"/>
      <c r="GO12" s="236"/>
      <c r="GP12" s="236"/>
      <c r="GQ12" s="236"/>
      <c r="GR12" s="236"/>
      <c r="GS12" s="236"/>
      <c r="GT12" s="236"/>
      <c r="GU12" s="236"/>
      <c r="GV12" s="236"/>
      <c r="GW12" s="236"/>
      <c r="GX12" s="236"/>
      <c r="GY12" s="236"/>
      <c r="GZ12" s="236"/>
      <c r="HA12" s="236"/>
    </row>
    <row r="13" s="211" customFormat="1" ht="21" customHeight="1" spans="1:209">
      <c r="A13" s="237" t="s">
        <v>1380</v>
      </c>
      <c r="B13" s="233">
        <v>100</v>
      </c>
      <c r="C13" s="233">
        <v>164</v>
      </c>
      <c r="D13" s="233">
        <v>26</v>
      </c>
      <c r="E13" s="234">
        <f>D13/C13*100</f>
        <v>15.8536585365854</v>
      </c>
      <c r="F13" s="235">
        <f>D13/H13*100-100</f>
        <v>-74</v>
      </c>
      <c r="G13" s="236"/>
      <c r="H13" s="241">
        <v>100</v>
      </c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  <c r="BZ13" s="236"/>
      <c r="CA13" s="236"/>
      <c r="CB13" s="236"/>
      <c r="CC13" s="236"/>
      <c r="CD13" s="236"/>
      <c r="CE13" s="236"/>
      <c r="CF13" s="236"/>
      <c r="CG13" s="236"/>
      <c r="CH13" s="236"/>
      <c r="CI13" s="236"/>
      <c r="CJ13" s="236"/>
      <c r="CK13" s="236"/>
      <c r="CL13" s="236"/>
      <c r="CM13" s="236"/>
      <c r="CN13" s="236"/>
      <c r="CO13" s="236"/>
      <c r="CP13" s="236"/>
      <c r="CQ13" s="236"/>
      <c r="CR13" s="236"/>
      <c r="CS13" s="236"/>
      <c r="CT13" s="236"/>
      <c r="CU13" s="236"/>
      <c r="CV13" s="236"/>
      <c r="CW13" s="236"/>
      <c r="CX13" s="236"/>
      <c r="CY13" s="236"/>
      <c r="CZ13" s="236"/>
      <c r="DA13" s="236"/>
      <c r="DB13" s="236"/>
      <c r="DC13" s="236"/>
      <c r="DD13" s="236"/>
      <c r="DE13" s="236"/>
      <c r="DF13" s="236"/>
      <c r="DG13" s="236"/>
      <c r="DH13" s="236"/>
      <c r="DI13" s="236"/>
      <c r="DJ13" s="236"/>
      <c r="DK13" s="236"/>
      <c r="DL13" s="236"/>
      <c r="DM13" s="236"/>
      <c r="DN13" s="236"/>
      <c r="DO13" s="236"/>
      <c r="DP13" s="236"/>
      <c r="DQ13" s="236"/>
      <c r="DR13" s="236"/>
      <c r="DS13" s="236"/>
      <c r="DT13" s="236"/>
      <c r="DU13" s="236"/>
      <c r="DV13" s="236"/>
      <c r="DW13" s="236"/>
      <c r="DX13" s="236"/>
      <c r="DY13" s="236"/>
      <c r="DZ13" s="236"/>
      <c r="EA13" s="236"/>
      <c r="EB13" s="236"/>
      <c r="EC13" s="236"/>
      <c r="ED13" s="236"/>
      <c r="EE13" s="236"/>
      <c r="EF13" s="236"/>
      <c r="EG13" s="236"/>
      <c r="EH13" s="236"/>
      <c r="EI13" s="236"/>
      <c r="EJ13" s="236"/>
      <c r="EK13" s="236"/>
      <c r="EL13" s="236"/>
      <c r="EM13" s="236"/>
      <c r="EN13" s="236"/>
      <c r="EO13" s="236"/>
      <c r="EP13" s="236"/>
      <c r="EQ13" s="236"/>
      <c r="ER13" s="236"/>
      <c r="ES13" s="236"/>
      <c r="ET13" s="236"/>
      <c r="EU13" s="236"/>
      <c r="EV13" s="236"/>
      <c r="EW13" s="236"/>
      <c r="EX13" s="236"/>
      <c r="EY13" s="236"/>
      <c r="EZ13" s="236"/>
      <c r="FA13" s="236"/>
      <c r="FB13" s="236"/>
      <c r="FC13" s="236"/>
      <c r="FD13" s="236"/>
      <c r="FE13" s="236"/>
      <c r="FF13" s="236"/>
      <c r="FG13" s="236"/>
      <c r="FH13" s="236"/>
      <c r="FI13" s="236"/>
      <c r="FJ13" s="236"/>
      <c r="FK13" s="236"/>
      <c r="FL13" s="236"/>
      <c r="FM13" s="236"/>
      <c r="FN13" s="236"/>
      <c r="FO13" s="236"/>
      <c r="FP13" s="236"/>
      <c r="FQ13" s="236"/>
      <c r="FR13" s="236"/>
      <c r="FS13" s="236"/>
      <c r="FT13" s="236"/>
      <c r="FU13" s="236"/>
      <c r="FV13" s="236"/>
      <c r="FW13" s="236"/>
      <c r="FX13" s="236"/>
      <c r="FY13" s="236"/>
      <c r="FZ13" s="236"/>
      <c r="GA13" s="236"/>
      <c r="GB13" s="236"/>
      <c r="GC13" s="236"/>
      <c r="GD13" s="236"/>
      <c r="GE13" s="236"/>
      <c r="GF13" s="236"/>
      <c r="GG13" s="236"/>
      <c r="GH13" s="236"/>
      <c r="GI13" s="236"/>
      <c r="GJ13" s="236"/>
      <c r="GK13" s="236"/>
      <c r="GL13" s="236"/>
      <c r="GM13" s="236"/>
      <c r="GN13" s="236"/>
      <c r="GO13" s="236"/>
      <c r="GP13" s="236"/>
      <c r="GQ13" s="236"/>
      <c r="GR13" s="236"/>
      <c r="GS13" s="236"/>
      <c r="GT13" s="236"/>
      <c r="GU13" s="236"/>
      <c r="GV13" s="236"/>
      <c r="GW13" s="236"/>
      <c r="GX13" s="236"/>
      <c r="GY13" s="236"/>
      <c r="GZ13" s="236"/>
      <c r="HA13" s="236"/>
    </row>
    <row r="14" s="212" customFormat="1" ht="21" customHeight="1" spans="1:209">
      <c r="A14" s="237" t="s">
        <v>1381</v>
      </c>
      <c r="B14" s="233">
        <v>0</v>
      </c>
      <c r="C14" s="233">
        <v>0</v>
      </c>
      <c r="D14" s="233">
        <v>0</v>
      </c>
      <c r="E14" s="234"/>
      <c r="F14" s="235"/>
      <c r="G14" s="236"/>
      <c r="H14" s="236">
        <v>0</v>
      </c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6"/>
      <c r="BX14" s="236"/>
      <c r="BY14" s="236"/>
      <c r="BZ14" s="236"/>
      <c r="CA14" s="236"/>
      <c r="CB14" s="236"/>
      <c r="CC14" s="236"/>
      <c r="CD14" s="236"/>
      <c r="CE14" s="236"/>
      <c r="CF14" s="236"/>
      <c r="CG14" s="236"/>
      <c r="CH14" s="236"/>
      <c r="CI14" s="236"/>
      <c r="CJ14" s="236"/>
      <c r="CK14" s="236"/>
      <c r="CL14" s="236"/>
      <c r="CM14" s="236"/>
      <c r="CN14" s="236"/>
      <c r="CO14" s="236"/>
      <c r="CP14" s="236"/>
      <c r="CQ14" s="236"/>
      <c r="CR14" s="236"/>
      <c r="CS14" s="236"/>
      <c r="CT14" s="236"/>
      <c r="CU14" s="236"/>
      <c r="CV14" s="236"/>
      <c r="CW14" s="236"/>
      <c r="CX14" s="236"/>
      <c r="CY14" s="236"/>
      <c r="CZ14" s="236"/>
      <c r="DA14" s="236"/>
      <c r="DB14" s="236"/>
      <c r="DC14" s="236"/>
      <c r="DD14" s="236"/>
      <c r="DE14" s="236"/>
      <c r="DF14" s="236"/>
      <c r="DG14" s="236"/>
      <c r="DH14" s="236"/>
      <c r="DI14" s="236"/>
      <c r="DJ14" s="236"/>
      <c r="DK14" s="236"/>
      <c r="DL14" s="236"/>
      <c r="DM14" s="236"/>
      <c r="DN14" s="236"/>
      <c r="DO14" s="236"/>
      <c r="DP14" s="236"/>
      <c r="DQ14" s="236"/>
      <c r="DR14" s="236"/>
      <c r="DS14" s="236"/>
      <c r="DT14" s="236"/>
      <c r="DU14" s="236"/>
      <c r="DV14" s="236"/>
      <c r="DW14" s="236"/>
      <c r="DX14" s="236"/>
      <c r="DY14" s="236"/>
      <c r="DZ14" s="236"/>
      <c r="EA14" s="236"/>
      <c r="EB14" s="236"/>
      <c r="EC14" s="236"/>
      <c r="ED14" s="236"/>
      <c r="EE14" s="236"/>
      <c r="EF14" s="236"/>
      <c r="EG14" s="236"/>
      <c r="EH14" s="236"/>
      <c r="EI14" s="236"/>
      <c r="EJ14" s="236"/>
      <c r="EK14" s="236"/>
      <c r="EL14" s="236"/>
      <c r="EM14" s="236"/>
      <c r="EN14" s="236"/>
      <c r="EO14" s="236"/>
      <c r="EP14" s="236"/>
      <c r="EQ14" s="236"/>
      <c r="ER14" s="236"/>
      <c r="ES14" s="236"/>
      <c r="ET14" s="236"/>
      <c r="EU14" s="236"/>
      <c r="EV14" s="236"/>
      <c r="EW14" s="236"/>
      <c r="EX14" s="236"/>
      <c r="EY14" s="236"/>
      <c r="EZ14" s="236"/>
      <c r="FA14" s="236"/>
      <c r="FB14" s="236"/>
      <c r="FC14" s="236"/>
      <c r="FD14" s="236"/>
      <c r="FE14" s="236"/>
      <c r="FF14" s="236"/>
      <c r="FG14" s="236"/>
      <c r="FH14" s="236"/>
      <c r="FI14" s="236"/>
      <c r="FJ14" s="236"/>
      <c r="FK14" s="236"/>
      <c r="FL14" s="236"/>
      <c r="FM14" s="236"/>
      <c r="FN14" s="236"/>
      <c r="FO14" s="236"/>
      <c r="FP14" s="236"/>
      <c r="FQ14" s="236"/>
      <c r="FR14" s="236"/>
      <c r="FS14" s="236"/>
      <c r="FT14" s="236"/>
      <c r="FU14" s="236"/>
      <c r="FV14" s="236"/>
      <c r="FW14" s="236"/>
      <c r="FX14" s="236"/>
      <c r="FY14" s="236"/>
      <c r="FZ14" s="236"/>
      <c r="GA14" s="236"/>
      <c r="GB14" s="236"/>
      <c r="GC14" s="236"/>
      <c r="GD14" s="236"/>
      <c r="GE14" s="236"/>
      <c r="GF14" s="236"/>
      <c r="GG14" s="236"/>
      <c r="GH14" s="236"/>
      <c r="GI14" s="236"/>
      <c r="GJ14" s="236"/>
      <c r="GK14" s="236"/>
      <c r="GL14" s="236"/>
      <c r="GM14" s="236"/>
      <c r="GN14" s="236"/>
      <c r="GO14" s="236"/>
      <c r="GP14" s="236"/>
      <c r="GQ14" s="236"/>
      <c r="GR14" s="236"/>
      <c r="GS14" s="236"/>
      <c r="GT14" s="236"/>
      <c r="GU14" s="236"/>
      <c r="GV14" s="236"/>
      <c r="GW14" s="236"/>
      <c r="GX14" s="236"/>
      <c r="GY14" s="236"/>
      <c r="GZ14" s="236"/>
      <c r="HA14" s="236"/>
    </row>
    <row r="15" s="212" customFormat="1" ht="21" customHeight="1" spans="1:209">
      <c r="A15" s="237" t="s">
        <v>1382</v>
      </c>
      <c r="B15" s="233">
        <v>0</v>
      </c>
      <c r="C15" s="233">
        <v>0</v>
      </c>
      <c r="D15" s="233">
        <v>0</v>
      </c>
      <c r="E15" s="234"/>
      <c r="F15" s="235"/>
      <c r="G15" s="236"/>
      <c r="H15" s="236">
        <v>0</v>
      </c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6"/>
      <c r="AO15" s="236"/>
      <c r="AP15" s="236"/>
      <c r="AQ15" s="236"/>
      <c r="AR15" s="236"/>
      <c r="AS15" s="236"/>
      <c r="AT15" s="236"/>
      <c r="AU15" s="236"/>
      <c r="AV15" s="236"/>
      <c r="AW15" s="236"/>
      <c r="AX15" s="236"/>
      <c r="AY15" s="236"/>
      <c r="AZ15" s="236"/>
      <c r="BA15" s="236"/>
      <c r="BB15" s="236"/>
      <c r="BC15" s="236"/>
      <c r="BD15" s="236"/>
      <c r="BE15" s="236"/>
      <c r="BF15" s="236"/>
      <c r="BG15" s="236"/>
      <c r="BH15" s="236"/>
      <c r="BI15" s="236"/>
      <c r="BJ15" s="236"/>
      <c r="BK15" s="236"/>
      <c r="BL15" s="236"/>
      <c r="BM15" s="236"/>
      <c r="BN15" s="236"/>
      <c r="BO15" s="236"/>
      <c r="BP15" s="236"/>
      <c r="BQ15" s="236"/>
      <c r="BR15" s="236"/>
      <c r="BS15" s="236"/>
      <c r="BT15" s="236"/>
      <c r="BU15" s="236"/>
      <c r="BV15" s="236"/>
      <c r="BW15" s="236"/>
      <c r="BX15" s="236"/>
      <c r="BY15" s="236"/>
      <c r="BZ15" s="236"/>
      <c r="CA15" s="236"/>
      <c r="CB15" s="236"/>
      <c r="CC15" s="236"/>
      <c r="CD15" s="236"/>
      <c r="CE15" s="236"/>
      <c r="CF15" s="236"/>
      <c r="CG15" s="236"/>
      <c r="CH15" s="236"/>
      <c r="CI15" s="236"/>
      <c r="CJ15" s="236"/>
      <c r="CK15" s="236"/>
      <c r="CL15" s="236"/>
      <c r="CM15" s="236"/>
      <c r="CN15" s="236"/>
      <c r="CO15" s="236"/>
      <c r="CP15" s="236"/>
      <c r="CQ15" s="236"/>
      <c r="CR15" s="236"/>
      <c r="CS15" s="236"/>
      <c r="CT15" s="236"/>
      <c r="CU15" s="236"/>
      <c r="CV15" s="236"/>
      <c r="CW15" s="236"/>
      <c r="CX15" s="236"/>
      <c r="CY15" s="236"/>
      <c r="CZ15" s="236"/>
      <c r="DA15" s="236"/>
      <c r="DB15" s="236"/>
      <c r="DC15" s="236"/>
      <c r="DD15" s="236"/>
      <c r="DE15" s="236"/>
      <c r="DF15" s="236"/>
      <c r="DG15" s="236"/>
      <c r="DH15" s="236"/>
      <c r="DI15" s="236"/>
      <c r="DJ15" s="236"/>
      <c r="DK15" s="236"/>
      <c r="DL15" s="236"/>
      <c r="DM15" s="236"/>
      <c r="DN15" s="236"/>
      <c r="DO15" s="236"/>
      <c r="DP15" s="236"/>
      <c r="DQ15" s="236"/>
      <c r="DR15" s="236"/>
      <c r="DS15" s="236"/>
      <c r="DT15" s="236"/>
      <c r="DU15" s="236"/>
      <c r="DV15" s="236"/>
      <c r="DW15" s="236"/>
      <c r="DX15" s="236"/>
      <c r="DY15" s="236"/>
      <c r="DZ15" s="236"/>
      <c r="EA15" s="236"/>
      <c r="EB15" s="236"/>
      <c r="EC15" s="236"/>
      <c r="ED15" s="236"/>
      <c r="EE15" s="236"/>
      <c r="EF15" s="236"/>
      <c r="EG15" s="236"/>
      <c r="EH15" s="236"/>
      <c r="EI15" s="236"/>
      <c r="EJ15" s="236"/>
      <c r="EK15" s="236"/>
      <c r="EL15" s="236"/>
      <c r="EM15" s="236"/>
      <c r="EN15" s="236"/>
      <c r="EO15" s="236"/>
      <c r="EP15" s="236"/>
      <c r="EQ15" s="236"/>
      <c r="ER15" s="236"/>
      <c r="ES15" s="236"/>
      <c r="ET15" s="236"/>
      <c r="EU15" s="236"/>
      <c r="EV15" s="236"/>
      <c r="EW15" s="236"/>
      <c r="EX15" s="236"/>
      <c r="EY15" s="236"/>
      <c r="EZ15" s="236"/>
      <c r="FA15" s="236"/>
      <c r="FB15" s="236"/>
      <c r="FC15" s="236"/>
      <c r="FD15" s="236"/>
      <c r="FE15" s="236"/>
      <c r="FF15" s="236"/>
      <c r="FG15" s="236"/>
      <c r="FH15" s="236"/>
      <c r="FI15" s="236"/>
      <c r="FJ15" s="236"/>
      <c r="FK15" s="236"/>
      <c r="FL15" s="236"/>
      <c r="FM15" s="236"/>
      <c r="FN15" s="236"/>
      <c r="FO15" s="236"/>
      <c r="FP15" s="236"/>
      <c r="FQ15" s="236"/>
      <c r="FR15" s="236"/>
      <c r="FS15" s="236"/>
      <c r="FT15" s="236"/>
      <c r="FU15" s="236"/>
      <c r="FV15" s="236"/>
      <c r="FW15" s="236"/>
      <c r="FX15" s="236"/>
      <c r="FY15" s="236"/>
      <c r="FZ15" s="236"/>
      <c r="GA15" s="236"/>
      <c r="GB15" s="236"/>
      <c r="GC15" s="236"/>
      <c r="GD15" s="236"/>
      <c r="GE15" s="236"/>
      <c r="GF15" s="236"/>
      <c r="GG15" s="236"/>
      <c r="GH15" s="236"/>
      <c r="GI15" s="236"/>
      <c r="GJ15" s="236"/>
      <c r="GK15" s="236"/>
      <c r="GL15" s="236"/>
      <c r="GM15" s="236"/>
      <c r="GN15" s="236"/>
      <c r="GO15" s="236"/>
      <c r="GP15" s="236"/>
      <c r="GQ15" s="236"/>
      <c r="GR15" s="236"/>
      <c r="GS15" s="236"/>
      <c r="GT15" s="236"/>
      <c r="GU15" s="236"/>
      <c r="GV15" s="236"/>
      <c r="GW15" s="236"/>
      <c r="GX15" s="236"/>
      <c r="GY15" s="236"/>
      <c r="GZ15" s="236"/>
      <c r="HA15" s="236"/>
    </row>
    <row r="16" s="212" customFormat="1" ht="21" customHeight="1" spans="1:209">
      <c r="A16" s="232" t="s">
        <v>1383</v>
      </c>
      <c r="B16" s="233">
        <v>0</v>
      </c>
      <c r="C16" s="233">
        <v>0</v>
      </c>
      <c r="D16" s="233">
        <v>0</v>
      </c>
      <c r="E16" s="234"/>
      <c r="F16" s="235"/>
      <c r="G16" s="236"/>
      <c r="H16" s="236">
        <v>0</v>
      </c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6"/>
      <c r="AW16" s="236"/>
      <c r="AX16" s="236"/>
      <c r="AY16" s="236"/>
      <c r="AZ16" s="236"/>
      <c r="BA16" s="236"/>
      <c r="BB16" s="236"/>
      <c r="BC16" s="236"/>
      <c r="BD16" s="236"/>
      <c r="BE16" s="236"/>
      <c r="BF16" s="236"/>
      <c r="BG16" s="236"/>
      <c r="BH16" s="236"/>
      <c r="BI16" s="236"/>
      <c r="BJ16" s="236"/>
      <c r="BK16" s="236"/>
      <c r="BL16" s="236"/>
      <c r="BM16" s="236"/>
      <c r="BN16" s="236"/>
      <c r="BO16" s="236"/>
      <c r="BP16" s="236"/>
      <c r="BQ16" s="236"/>
      <c r="BR16" s="236"/>
      <c r="BS16" s="236"/>
      <c r="BT16" s="236"/>
      <c r="BU16" s="236"/>
      <c r="BV16" s="236"/>
      <c r="BW16" s="236"/>
      <c r="BX16" s="236"/>
      <c r="BY16" s="236"/>
      <c r="BZ16" s="236"/>
      <c r="CA16" s="236"/>
      <c r="CB16" s="236"/>
      <c r="CC16" s="236"/>
      <c r="CD16" s="236"/>
      <c r="CE16" s="236"/>
      <c r="CF16" s="236"/>
      <c r="CG16" s="236"/>
      <c r="CH16" s="236"/>
      <c r="CI16" s="236"/>
      <c r="CJ16" s="236"/>
      <c r="CK16" s="236"/>
      <c r="CL16" s="236"/>
      <c r="CM16" s="236"/>
      <c r="CN16" s="236"/>
      <c r="CO16" s="236"/>
      <c r="CP16" s="236"/>
      <c r="CQ16" s="236"/>
      <c r="CR16" s="236"/>
      <c r="CS16" s="236"/>
      <c r="CT16" s="236"/>
      <c r="CU16" s="236"/>
      <c r="CV16" s="236"/>
      <c r="CW16" s="236"/>
      <c r="CX16" s="236"/>
      <c r="CY16" s="236"/>
      <c r="CZ16" s="236"/>
      <c r="DA16" s="236"/>
      <c r="DB16" s="236"/>
      <c r="DC16" s="236"/>
      <c r="DD16" s="236"/>
      <c r="DE16" s="236"/>
      <c r="DF16" s="236"/>
      <c r="DG16" s="236"/>
      <c r="DH16" s="236"/>
      <c r="DI16" s="236"/>
      <c r="DJ16" s="236"/>
      <c r="DK16" s="236"/>
      <c r="DL16" s="236"/>
      <c r="DM16" s="236"/>
      <c r="DN16" s="236"/>
      <c r="DO16" s="236"/>
      <c r="DP16" s="236"/>
      <c r="DQ16" s="236"/>
      <c r="DR16" s="236"/>
      <c r="DS16" s="236"/>
      <c r="DT16" s="236"/>
      <c r="DU16" s="236"/>
      <c r="DV16" s="236"/>
      <c r="DW16" s="236"/>
      <c r="DX16" s="236"/>
      <c r="DY16" s="236"/>
      <c r="DZ16" s="236"/>
      <c r="EA16" s="236"/>
      <c r="EB16" s="236"/>
      <c r="EC16" s="236"/>
      <c r="ED16" s="236"/>
      <c r="EE16" s="236"/>
      <c r="EF16" s="236"/>
      <c r="EG16" s="236"/>
      <c r="EH16" s="236"/>
      <c r="EI16" s="236"/>
      <c r="EJ16" s="236"/>
      <c r="EK16" s="236"/>
      <c r="EL16" s="236"/>
      <c r="EM16" s="236"/>
      <c r="EN16" s="236"/>
      <c r="EO16" s="236"/>
      <c r="EP16" s="236"/>
      <c r="EQ16" s="236"/>
      <c r="ER16" s="236"/>
      <c r="ES16" s="236"/>
      <c r="ET16" s="236"/>
      <c r="EU16" s="236"/>
      <c r="EV16" s="236"/>
      <c r="EW16" s="236"/>
      <c r="EX16" s="236"/>
      <c r="EY16" s="236"/>
      <c r="EZ16" s="236"/>
      <c r="FA16" s="236"/>
      <c r="FB16" s="236"/>
      <c r="FC16" s="236"/>
      <c r="FD16" s="236"/>
      <c r="FE16" s="236"/>
      <c r="FF16" s="236"/>
      <c r="FG16" s="236"/>
      <c r="FH16" s="236"/>
      <c r="FI16" s="236"/>
      <c r="FJ16" s="236"/>
      <c r="FK16" s="236"/>
      <c r="FL16" s="236"/>
      <c r="FM16" s="236"/>
      <c r="FN16" s="236"/>
      <c r="FO16" s="236"/>
      <c r="FP16" s="236"/>
      <c r="FQ16" s="236"/>
      <c r="FR16" s="236"/>
      <c r="FS16" s="236"/>
      <c r="FT16" s="236"/>
      <c r="FU16" s="236"/>
      <c r="FV16" s="236"/>
      <c r="FW16" s="236"/>
      <c r="FX16" s="236"/>
      <c r="FY16" s="236"/>
      <c r="FZ16" s="236"/>
      <c r="GA16" s="236"/>
      <c r="GB16" s="236"/>
      <c r="GC16" s="236"/>
      <c r="GD16" s="236"/>
      <c r="GE16" s="236"/>
      <c r="GF16" s="236"/>
      <c r="GG16" s="236"/>
      <c r="GH16" s="236"/>
      <c r="GI16" s="236"/>
      <c r="GJ16" s="236"/>
      <c r="GK16" s="236"/>
      <c r="GL16" s="236"/>
      <c r="GM16" s="236"/>
      <c r="GN16" s="236"/>
      <c r="GO16" s="236"/>
      <c r="GP16" s="236"/>
      <c r="GQ16" s="236"/>
      <c r="GR16" s="236"/>
      <c r="GS16" s="236"/>
      <c r="GT16" s="236"/>
      <c r="GU16" s="236"/>
      <c r="GV16" s="236"/>
      <c r="GW16" s="236"/>
      <c r="GX16" s="236"/>
      <c r="GY16" s="236"/>
      <c r="GZ16" s="236"/>
      <c r="HA16" s="236"/>
    </row>
    <row r="17" s="211" customFormat="1" ht="21" customHeight="1" spans="1:209">
      <c r="A17" s="237" t="s">
        <v>1384</v>
      </c>
      <c r="B17" s="233">
        <v>0</v>
      </c>
      <c r="C17" s="233">
        <v>0</v>
      </c>
      <c r="D17" s="233">
        <v>0</v>
      </c>
      <c r="E17" s="234"/>
      <c r="F17" s="235"/>
      <c r="G17" s="236"/>
      <c r="H17" s="236">
        <v>0</v>
      </c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BE17" s="236"/>
      <c r="BF17" s="236"/>
      <c r="BG17" s="236"/>
      <c r="BH17" s="236"/>
      <c r="BI17" s="236"/>
      <c r="BJ17" s="236"/>
      <c r="BK17" s="236"/>
      <c r="BL17" s="236"/>
      <c r="BM17" s="236"/>
      <c r="BN17" s="236"/>
      <c r="BO17" s="236"/>
      <c r="BP17" s="236"/>
      <c r="BQ17" s="236"/>
      <c r="BR17" s="236"/>
      <c r="BS17" s="236"/>
      <c r="BT17" s="236"/>
      <c r="BU17" s="236"/>
      <c r="BV17" s="236"/>
      <c r="BW17" s="236"/>
      <c r="BX17" s="236"/>
      <c r="BY17" s="236"/>
      <c r="BZ17" s="236"/>
      <c r="CA17" s="236"/>
      <c r="CB17" s="236"/>
      <c r="CC17" s="236"/>
      <c r="CD17" s="236"/>
      <c r="CE17" s="236"/>
      <c r="CF17" s="236"/>
      <c r="CG17" s="236"/>
      <c r="CH17" s="236"/>
      <c r="CI17" s="236"/>
      <c r="CJ17" s="236"/>
      <c r="CK17" s="236"/>
      <c r="CL17" s="236"/>
      <c r="CM17" s="236"/>
      <c r="CN17" s="236"/>
      <c r="CO17" s="236"/>
      <c r="CP17" s="236"/>
      <c r="CQ17" s="236"/>
      <c r="CR17" s="236"/>
      <c r="CS17" s="236"/>
      <c r="CT17" s="236"/>
      <c r="CU17" s="236"/>
      <c r="CV17" s="236"/>
      <c r="CW17" s="236"/>
      <c r="CX17" s="236"/>
      <c r="CY17" s="236"/>
      <c r="CZ17" s="236"/>
      <c r="DA17" s="236"/>
      <c r="DB17" s="236"/>
      <c r="DC17" s="236"/>
      <c r="DD17" s="236"/>
      <c r="DE17" s="236"/>
      <c r="DF17" s="236"/>
      <c r="DG17" s="236"/>
      <c r="DH17" s="236"/>
      <c r="DI17" s="236"/>
      <c r="DJ17" s="236"/>
      <c r="DK17" s="236"/>
      <c r="DL17" s="236"/>
      <c r="DM17" s="236"/>
      <c r="DN17" s="236"/>
      <c r="DO17" s="236"/>
      <c r="DP17" s="236"/>
      <c r="DQ17" s="236"/>
      <c r="DR17" s="236"/>
      <c r="DS17" s="236"/>
      <c r="DT17" s="236"/>
      <c r="DU17" s="236"/>
      <c r="DV17" s="236"/>
      <c r="DW17" s="236"/>
      <c r="DX17" s="236"/>
      <c r="DY17" s="236"/>
      <c r="DZ17" s="236"/>
      <c r="EA17" s="236"/>
      <c r="EB17" s="236"/>
      <c r="EC17" s="236"/>
      <c r="ED17" s="236"/>
      <c r="EE17" s="236"/>
      <c r="EF17" s="236"/>
      <c r="EG17" s="236"/>
      <c r="EH17" s="236"/>
      <c r="EI17" s="236"/>
      <c r="EJ17" s="236"/>
      <c r="EK17" s="236"/>
      <c r="EL17" s="236"/>
      <c r="EM17" s="236"/>
      <c r="EN17" s="236"/>
      <c r="EO17" s="236"/>
      <c r="EP17" s="236"/>
      <c r="EQ17" s="236"/>
      <c r="ER17" s="236"/>
      <c r="ES17" s="236"/>
      <c r="ET17" s="236"/>
      <c r="EU17" s="236"/>
      <c r="EV17" s="236"/>
      <c r="EW17" s="236"/>
      <c r="EX17" s="236"/>
      <c r="EY17" s="236"/>
      <c r="EZ17" s="236"/>
      <c r="FA17" s="236"/>
      <c r="FB17" s="236"/>
      <c r="FC17" s="236"/>
      <c r="FD17" s="236"/>
      <c r="FE17" s="236"/>
      <c r="FF17" s="236"/>
      <c r="FG17" s="236"/>
      <c r="FH17" s="236"/>
      <c r="FI17" s="236"/>
      <c r="FJ17" s="236"/>
      <c r="FK17" s="236"/>
      <c r="FL17" s="236"/>
      <c r="FM17" s="236"/>
      <c r="FN17" s="236"/>
      <c r="FO17" s="236"/>
      <c r="FP17" s="236"/>
      <c r="FQ17" s="236"/>
      <c r="FR17" s="236"/>
      <c r="FS17" s="236"/>
      <c r="FT17" s="236"/>
      <c r="FU17" s="236"/>
      <c r="FV17" s="236"/>
      <c r="FW17" s="236"/>
      <c r="FX17" s="236"/>
      <c r="FY17" s="236"/>
      <c r="FZ17" s="236"/>
      <c r="GA17" s="236"/>
      <c r="GB17" s="236"/>
      <c r="GC17" s="236"/>
      <c r="GD17" s="236"/>
      <c r="GE17" s="236"/>
      <c r="GF17" s="236"/>
      <c r="GG17" s="236"/>
      <c r="GH17" s="236"/>
      <c r="GI17" s="236"/>
      <c r="GJ17" s="236"/>
      <c r="GK17" s="236"/>
      <c r="GL17" s="236"/>
      <c r="GM17" s="236"/>
      <c r="GN17" s="236"/>
      <c r="GO17" s="236"/>
      <c r="GP17" s="236"/>
      <c r="GQ17" s="236"/>
      <c r="GR17" s="236"/>
      <c r="GS17" s="236"/>
      <c r="GT17" s="236"/>
      <c r="GU17" s="236"/>
      <c r="GV17" s="236"/>
      <c r="GW17" s="236"/>
      <c r="GX17" s="236"/>
      <c r="GY17" s="236"/>
      <c r="GZ17" s="236"/>
      <c r="HA17" s="236"/>
    </row>
    <row r="18" s="211" customFormat="1" ht="21" customHeight="1" spans="1:209">
      <c r="A18" s="237" t="s">
        <v>1385</v>
      </c>
      <c r="B18" s="233">
        <v>0</v>
      </c>
      <c r="C18" s="233">
        <v>0</v>
      </c>
      <c r="D18" s="233">
        <v>0</v>
      </c>
      <c r="E18" s="234"/>
      <c r="F18" s="235"/>
      <c r="G18" s="236"/>
      <c r="H18" s="236">
        <v>0</v>
      </c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BE18" s="236"/>
      <c r="BF18" s="236"/>
      <c r="BG18" s="236"/>
      <c r="BH18" s="236"/>
      <c r="BI18" s="236"/>
      <c r="BJ18" s="236"/>
      <c r="BK18" s="236"/>
      <c r="BL18" s="236"/>
      <c r="BM18" s="236"/>
      <c r="BN18" s="236"/>
      <c r="BO18" s="236"/>
      <c r="BP18" s="236"/>
      <c r="BQ18" s="236"/>
      <c r="BR18" s="236"/>
      <c r="BS18" s="236"/>
      <c r="BT18" s="236"/>
      <c r="BU18" s="236"/>
      <c r="BV18" s="236"/>
      <c r="BW18" s="236"/>
      <c r="BX18" s="236"/>
      <c r="BY18" s="236"/>
      <c r="BZ18" s="236"/>
      <c r="CA18" s="236"/>
      <c r="CB18" s="236"/>
      <c r="CC18" s="236"/>
      <c r="CD18" s="236"/>
      <c r="CE18" s="236"/>
      <c r="CF18" s="236"/>
      <c r="CG18" s="236"/>
      <c r="CH18" s="236"/>
      <c r="CI18" s="236"/>
      <c r="CJ18" s="236"/>
      <c r="CK18" s="236"/>
      <c r="CL18" s="236"/>
      <c r="CM18" s="236"/>
      <c r="CN18" s="236"/>
      <c r="CO18" s="236"/>
      <c r="CP18" s="236"/>
      <c r="CQ18" s="236"/>
      <c r="CR18" s="236"/>
      <c r="CS18" s="236"/>
      <c r="CT18" s="236"/>
      <c r="CU18" s="236"/>
      <c r="CV18" s="236"/>
      <c r="CW18" s="236"/>
      <c r="CX18" s="236"/>
      <c r="CY18" s="236"/>
      <c r="CZ18" s="236"/>
      <c r="DA18" s="236"/>
      <c r="DB18" s="236"/>
      <c r="DC18" s="236"/>
      <c r="DD18" s="236"/>
      <c r="DE18" s="236"/>
      <c r="DF18" s="236"/>
      <c r="DG18" s="236"/>
      <c r="DH18" s="236"/>
      <c r="DI18" s="236"/>
      <c r="DJ18" s="236"/>
      <c r="DK18" s="236"/>
      <c r="DL18" s="236"/>
      <c r="DM18" s="236"/>
      <c r="DN18" s="236"/>
      <c r="DO18" s="236"/>
      <c r="DP18" s="236"/>
      <c r="DQ18" s="236"/>
      <c r="DR18" s="236"/>
      <c r="DS18" s="236"/>
      <c r="DT18" s="236"/>
      <c r="DU18" s="236"/>
      <c r="DV18" s="236"/>
      <c r="DW18" s="236"/>
      <c r="DX18" s="236"/>
      <c r="DY18" s="236"/>
      <c r="DZ18" s="236"/>
      <c r="EA18" s="236"/>
      <c r="EB18" s="236"/>
      <c r="EC18" s="236"/>
      <c r="ED18" s="236"/>
      <c r="EE18" s="236"/>
      <c r="EF18" s="236"/>
      <c r="EG18" s="236"/>
      <c r="EH18" s="236"/>
      <c r="EI18" s="236"/>
      <c r="EJ18" s="236"/>
      <c r="EK18" s="236"/>
      <c r="EL18" s="236"/>
      <c r="EM18" s="236"/>
      <c r="EN18" s="236"/>
      <c r="EO18" s="236"/>
      <c r="EP18" s="236"/>
      <c r="EQ18" s="236"/>
      <c r="ER18" s="236"/>
      <c r="ES18" s="236"/>
      <c r="ET18" s="236"/>
      <c r="EU18" s="236"/>
      <c r="EV18" s="236"/>
      <c r="EW18" s="236"/>
      <c r="EX18" s="236"/>
      <c r="EY18" s="236"/>
      <c r="EZ18" s="236"/>
      <c r="FA18" s="236"/>
      <c r="FB18" s="236"/>
      <c r="FC18" s="236"/>
      <c r="FD18" s="236"/>
      <c r="FE18" s="236"/>
      <c r="FF18" s="236"/>
      <c r="FG18" s="236"/>
      <c r="FH18" s="236"/>
      <c r="FI18" s="236"/>
      <c r="FJ18" s="236"/>
      <c r="FK18" s="236"/>
      <c r="FL18" s="236"/>
      <c r="FM18" s="236"/>
      <c r="FN18" s="236"/>
      <c r="FO18" s="236"/>
      <c r="FP18" s="236"/>
      <c r="FQ18" s="236"/>
      <c r="FR18" s="236"/>
      <c r="FS18" s="236"/>
      <c r="FT18" s="236"/>
      <c r="FU18" s="236"/>
      <c r="FV18" s="236"/>
      <c r="FW18" s="236"/>
      <c r="FX18" s="236"/>
      <c r="FY18" s="236"/>
      <c r="FZ18" s="236"/>
      <c r="GA18" s="236"/>
      <c r="GB18" s="236"/>
      <c r="GC18" s="236"/>
      <c r="GD18" s="236"/>
      <c r="GE18" s="236"/>
      <c r="GF18" s="236"/>
      <c r="GG18" s="236"/>
      <c r="GH18" s="236"/>
      <c r="GI18" s="236"/>
      <c r="GJ18" s="236"/>
      <c r="GK18" s="236"/>
      <c r="GL18" s="236"/>
      <c r="GM18" s="236"/>
      <c r="GN18" s="236"/>
      <c r="GO18" s="236"/>
      <c r="GP18" s="236"/>
      <c r="GQ18" s="236"/>
      <c r="GR18" s="236"/>
      <c r="GS18" s="236"/>
      <c r="GT18" s="236"/>
      <c r="GU18" s="236"/>
      <c r="GV18" s="236"/>
      <c r="GW18" s="236"/>
      <c r="GX18" s="236"/>
      <c r="GY18" s="236"/>
      <c r="GZ18" s="236"/>
      <c r="HA18" s="236"/>
    </row>
    <row r="19" s="211" customFormat="1" ht="21" customHeight="1" spans="1:209">
      <c r="A19" s="232" t="s">
        <v>1386</v>
      </c>
      <c r="B19" s="238">
        <f>B20+SUM(B36:B44)</f>
        <v>91923</v>
      </c>
      <c r="C19" s="238">
        <f>C20+SUM(C36:C44)</f>
        <v>73792</v>
      </c>
      <c r="D19" s="238">
        <f>D20+SUM(D36:D44)</f>
        <v>74194</v>
      </c>
      <c r="E19" s="239">
        <f>D19/C19*100</f>
        <v>100.544774501301</v>
      </c>
      <c r="F19" s="240">
        <f>D19/H19*100-100</f>
        <v>-21.8821398864988</v>
      </c>
      <c r="G19" s="236"/>
      <c r="H19" s="241">
        <v>94977</v>
      </c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236"/>
      <c r="BR19" s="236"/>
      <c r="BS19" s="236"/>
      <c r="BT19" s="236"/>
      <c r="BU19" s="236"/>
      <c r="BV19" s="236"/>
      <c r="BW19" s="236"/>
      <c r="BX19" s="236"/>
      <c r="BY19" s="236"/>
      <c r="BZ19" s="236"/>
      <c r="CA19" s="236"/>
      <c r="CB19" s="236"/>
      <c r="CC19" s="236"/>
      <c r="CD19" s="236"/>
      <c r="CE19" s="236"/>
      <c r="CF19" s="236"/>
      <c r="CG19" s="236"/>
      <c r="CH19" s="236"/>
      <c r="CI19" s="236"/>
      <c r="CJ19" s="236"/>
      <c r="CK19" s="236"/>
      <c r="CL19" s="236"/>
      <c r="CM19" s="236"/>
      <c r="CN19" s="236"/>
      <c r="CO19" s="236"/>
      <c r="CP19" s="236"/>
      <c r="CQ19" s="236"/>
      <c r="CR19" s="236"/>
      <c r="CS19" s="236"/>
      <c r="CT19" s="236"/>
      <c r="CU19" s="236"/>
      <c r="CV19" s="236"/>
      <c r="CW19" s="236"/>
      <c r="CX19" s="236"/>
      <c r="CY19" s="236"/>
      <c r="CZ19" s="236"/>
      <c r="DA19" s="236"/>
      <c r="DB19" s="236"/>
      <c r="DC19" s="236"/>
      <c r="DD19" s="236"/>
      <c r="DE19" s="236"/>
      <c r="DF19" s="236"/>
      <c r="DG19" s="236"/>
      <c r="DH19" s="236"/>
      <c r="DI19" s="236"/>
      <c r="DJ19" s="236"/>
      <c r="DK19" s="236"/>
      <c r="DL19" s="236"/>
      <c r="DM19" s="236"/>
      <c r="DN19" s="236"/>
      <c r="DO19" s="236"/>
      <c r="DP19" s="236"/>
      <c r="DQ19" s="236"/>
      <c r="DR19" s="236"/>
      <c r="DS19" s="236"/>
      <c r="DT19" s="236"/>
      <c r="DU19" s="236"/>
      <c r="DV19" s="236"/>
      <c r="DW19" s="236"/>
      <c r="DX19" s="236"/>
      <c r="DY19" s="236"/>
      <c r="DZ19" s="236"/>
      <c r="EA19" s="236"/>
      <c r="EB19" s="236"/>
      <c r="EC19" s="236"/>
      <c r="ED19" s="236"/>
      <c r="EE19" s="236"/>
      <c r="EF19" s="236"/>
      <c r="EG19" s="236"/>
      <c r="EH19" s="236"/>
      <c r="EI19" s="236"/>
      <c r="EJ19" s="236"/>
      <c r="EK19" s="236"/>
      <c r="EL19" s="236"/>
      <c r="EM19" s="236"/>
      <c r="EN19" s="236"/>
      <c r="EO19" s="236"/>
      <c r="EP19" s="236"/>
      <c r="EQ19" s="236"/>
      <c r="ER19" s="236"/>
      <c r="ES19" s="236"/>
      <c r="ET19" s="236"/>
      <c r="EU19" s="236"/>
      <c r="EV19" s="236"/>
      <c r="EW19" s="236"/>
      <c r="EX19" s="236"/>
      <c r="EY19" s="236"/>
      <c r="EZ19" s="236"/>
      <c r="FA19" s="236"/>
      <c r="FB19" s="236"/>
      <c r="FC19" s="236"/>
      <c r="FD19" s="236"/>
      <c r="FE19" s="236"/>
      <c r="FF19" s="236"/>
      <c r="FG19" s="236"/>
      <c r="FH19" s="236"/>
      <c r="FI19" s="236"/>
      <c r="FJ19" s="236"/>
      <c r="FK19" s="236"/>
      <c r="FL19" s="236"/>
      <c r="FM19" s="236"/>
      <c r="FN19" s="236"/>
      <c r="FO19" s="236"/>
      <c r="FP19" s="236"/>
      <c r="FQ19" s="236"/>
      <c r="FR19" s="236"/>
      <c r="FS19" s="236"/>
      <c r="FT19" s="236"/>
      <c r="FU19" s="236"/>
      <c r="FV19" s="236"/>
      <c r="FW19" s="236"/>
      <c r="FX19" s="236"/>
      <c r="FY19" s="236"/>
      <c r="FZ19" s="236"/>
      <c r="GA19" s="236"/>
      <c r="GB19" s="236"/>
      <c r="GC19" s="236"/>
      <c r="GD19" s="236"/>
      <c r="GE19" s="236"/>
      <c r="GF19" s="236"/>
      <c r="GG19" s="236"/>
      <c r="GH19" s="236"/>
      <c r="GI19" s="236"/>
      <c r="GJ19" s="236"/>
      <c r="GK19" s="236"/>
      <c r="GL19" s="236"/>
      <c r="GM19" s="236"/>
      <c r="GN19" s="236"/>
      <c r="GO19" s="236"/>
      <c r="GP19" s="236"/>
      <c r="GQ19" s="236"/>
      <c r="GR19" s="236"/>
      <c r="GS19" s="236"/>
      <c r="GT19" s="236"/>
      <c r="GU19" s="236"/>
      <c r="GV19" s="236"/>
      <c r="GW19" s="236"/>
      <c r="GX19" s="236"/>
      <c r="GY19" s="236"/>
      <c r="GZ19" s="236"/>
      <c r="HA19" s="236"/>
    </row>
    <row r="20" s="211" customFormat="1" ht="21" customHeight="1" spans="1:209">
      <c r="A20" s="237" t="s">
        <v>1387</v>
      </c>
      <c r="B20" s="233">
        <v>89923</v>
      </c>
      <c r="C20" s="233">
        <v>71324</v>
      </c>
      <c r="D20" s="233">
        <f>SUM(D21:D35)</f>
        <v>73319</v>
      </c>
      <c r="E20" s="234">
        <f>D20/C20*100</f>
        <v>102.797094947002</v>
      </c>
      <c r="F20" s="235">
        <f>D20/H20*100-100</f>
        <v>-21.6903243722431</v>
      </c>
      <c r="G20" s="236"/>
      <c r="H20" s="241">
        <v>93627</v>
      </c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236"/>
      <c r="BR20" s="236"/>
      <c r="BS20" s="236"/>
      <c r="BT20" s="236"/>
      <c r="BU20" s="236"/>
      <c r="BV20" s="236"/>
      <c r="BW20" s="236"/>
      <c r="BX20" s="236"/>
      <c r="BY20" s="236"/>
      <c r="BZ20" s="236"/>
      <c r="CA20" s="236"/>
      <c r="CB20" s="236"/>
      <c r="CC20" s="236"/>
      <c r="CD20" s="236"/>
      <c r="CE20" s="236"/>
      <c r="CF20" s="236"/>
      <c r="CG20" s="236"/>
      <c r="CH20" s="236"/>
      <c r="CI20" s="236"/>
      <c r="CJ20" s="236"/>
      <c r="CK20" s="236"/>
      <c r="CL20" s="236"/>
      <c r="CM20" s="236"/>
      <c r="CN20" s="236"/>
      <c r="CO20" s="236"/>
      <c r="CP20" s="236"/>
      <c r="CQ20" s="236"/>
      <c r="CR20" s="236"/>
      <c r="CS20" s="236"/>
      <c r="CT20" s="236"/>
      <c r="CU20" s="236"/>
      <c r="CV20" s="236"/>
      <c r="CW20" s="236"/>
      <c r="CX20" s="236"/>
      <c r="CY20" s="236"/>
      <c r="CZ20" s="236"/>
      <c r="DA20" s="236"/>
      <c r="DB20" s="236"/>
      <c r="DC20" s="236"/>
      <c r="DD20" s="236"/>
      <c r="DE20" s="236"/>
      <c r="DF20" s="236"/>
      <c r="DG20" s="236"/>
      <c r="DH20" s="236"/>
      <c r="DI20" s="236"/>
      <c r="DJ20" s="236"/>
      <c r="DK20" s="236"/>
      <c r="DL20" s="236"/>
      <c r="DM20" s="236"/>
      <c r="DN20" s="236"/>
      <c r="DO20" s="236"/>
      <c r="DP20" s="236"/>
      <c r="DQ20" s="236"/>
      <c r="DR20" s="236"/>
      <c r="DS20" s="236"/>
      <c r="DT20" s="236"/>
      <c r="DU20" s="236"/>
      <c r="DV20" s="236"/>
      <c r="DW20" s="236"/>
      <c r="DX20" s="236"/>
      <c r="DY20" s="236"/>
      <c r="DZ20" s="236"/>
      <c r="EA20" s="236"/>
      <c r="EB20" s="236"/>
      <c r="EC20" s="236"/>
      <c r="ED20" s="236"/>
      <c r="EE20" s="236"/>
      <c r="EF20" s="236"/>
      <c r="EG20" s="236"/>
      <c r="EH20" s="236"/>
      <c r="EI20" s="236"/>
      <c r="EJ20" s="236"/>
      <c r="EK20" s="236"/>
      <c r="EL20" s="236"/>
      <c r="EM20" s="236"/>
      <c r="EN20" s="236"/>
      <c r="EO20" s="236"/>
      <c r="EP20" s="236"/>
      <c r="EQ20" s="236"/>
      <c r="ER20" s="236"/>
      <c r="ES20" s="236"/>
      <c r="ET20" s="236"/>
      <c r="EU20" s="236"/>
      <c r="EV20" s="236"/>
      <c r="EW20" s="236"/>
      <c r="EX20" s="236"/>
      <c r="EY20" s="236"/>
      <c r="EZ20" s="236"/>
      <c r="FA20" s="236"/>
      <c r="FB20" s="236"/>
      <c r="FC20" s="236"/>
      <c r="FD20" s="236"/>
      <c r="FE20" s="236"/>
      <c r="FF20" s="236"/>
      <c r="FG20" s="236"/>
      <c r="FH20" s="236"/>
      <c r="FI20" s="236"/>
      <c r="FJ20" s="236"/>
      <c r="FK20" s="236"/>
      <c r="FL20" s="236"/>
      <c r="FM20" s="236"/>
      <c r="FN20" s="236"/>
      <c r="FO20" s="236"/>
      <c r="FP20" s="236"/>
      <c r="FQ20" s="236"/>
      <c r="FR20" s="236"/>
      <c r="FS20" s="236"/>
      <c r="FT20" s="236"/>
      <c r="FU20" s="236"/>
      <c r="FV20" s="236"/>
      <c r="FW20" s="236"/>
      <c r="FX20" s="236"/>
      <c r="FY20" s="236"/>
      <c r="FZ20" s="236"/>
      <c r="GA20" s="236"/>
      <c r="GB20" s="236"/>
      <c r="GC20" s="236"/>
      <c r="GD20" s="236"/>
      <c r="GE20" s="236"/>
      <c r="GF20" s="236"/>
      <c r="GG20" s="236"/>
      <c r="GH20" s="236"/>
      <c r="GI20" s="236"/>
      <c r="GJ20" s="236"/>
      <c r="GK20" s="236"/>
      <c r="GL20" s="236"/>
      <c r="GM20" s="236"/>
      <c r="GN20" s="236"/>
      <c r="GO20" s="236"/>
      <c r="GP20" s="236"/>
      <c r="GQ20" s="236"/>
      <c r="GR20" s="236"/>
      <c r="GS20" s="236"/>
      <c r="GT20" s="236"/>
      <c r="GU20" s="236"/>
      <c r="GV20" s="236"/>
      <c r="GW20" s="236"/>
      <c r="GX20" s="236"/>
      <c r="GY20" s="236"/>
      <c r="GZ20" s="236"/>
      <c r="HA20" s="236"/>
    </row>
    <row r="21" s="211" customFormat="1" ht="21" customHeight="1" spans="1:209">
      <c r="A21" s="237" t="s">
        <v>1388</v>
      </c>
      <c r="B21" s="233">
        <v>30000</v>
      </c>
      <c r="C21" s="233">
        <v>14000</v>
      </c>
      <c r="D21" s="233">
        <v>13947</v>
      </c>
      <c r="E21" s="234">
        <f>D21/C21*100</f>
        <v>99.6214285714286</v>
      </c>
      <c r="F21" s="235">
        <f>D21/H21*100-100</f>
        <v>10.8400222522451</v>
      </c>
      <c r="G21" s="236"/>
      <c r="H21" s="236">
        <v>12583</v>
      </c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6"/>
      <c r="AO21" s="236"/>
      <c r="AP21" s="236"/>
      <c r="AQ21" s="236"/>
      <c r="AR21" s="236"/>
      <c r="AS21" s="236"/>
      <c r="AT21" s="236"/>
      <c r="AU21" s="236"/>
      <c r="AV21" s="236"/>
      <c r="AW21" s="236"/>
      <c r="AX21" s="236"/>
      <c r="AY21" s="236"/>
      <c r="AZ21" s="236"/>
      <c r="BA21" s="236"/>
      <c r="BB21" s="236"/>
      <c r="BC21" s="236"/>
      <c r="BD21" s="236"/>
      <c r="BE21" s="236"/>
      <c r="BF21" s="236"/>
      <c r="BG21" s="236"/>
      <c r="BH21" s="236"/>
      <c r="BI21" s="236"/>
      <c r="BJ21" s="236"/>
      <c r="BK21" s="236"/>
      <c r="BL21" s="236"/>
      <c r="BM21" s="236"/>
      <c r="BN21" s="236"/>
      <c r="BO21" s="236"/>
      <c r="BP21" s="236"/>
      <c r="BQ21" s="236"/>
      <c r="BR21" s="236"/>
      <c r="BS21" s="236"/>
      <c r="BT21" s="236"/>
      <c r="BU21" s="236"/>
      <c r="BV21" s="236"/>
      <c r="BW21" s="236"/>
      <c r="BX21" s="236"/>
      <c r="BY21" s="236"/>
      <c r="BZ21" s="236"/>
      <c r="CA21" s="236"/>
      <c r="CB21" s="236"/>
      <c r="CC21" s="236"/>
      <c r="CD21" s="236"/>
      <c r="CE21" s="236"/>
      <c r="CF21" s="236"/>
      <c r="CG21" s="236"/>
      <c r="CH21" s="236"/>
      <c r="CI21" s="236"/>
      <c r="CJ21" s="236"/>
      <c r="CK21" s="236"/>
      <c r="CL21" s="236"/>
      <c r="CM21" s="236"/>
      <c r="CN21" s="236"/>
      <c r="CO21" s="236"/>
      <c r="CP21" s="236"/>
      <c r="CQ21" s="236"/>
      <c r="CR21" s="236"/>
      <c r="CS21" s="236"/>
      <c r="CT21" s="236"/>
      <c r="CU21" s="236"/>
      <c r="CV21" s="236"/>
      <c r="CW21" s="236"/>
      <c r="CX21" s="236"/>
      <c r="CY21" s="236"/>
      <c r="CZ21" s="236"/>
      <c r="DA21" s="236"/>
      <c r="DB21" s="236"/>
      <c r="DC21" s="236"/>
      <c r="DD21" s="236"/>
      <c r="DE21" s="236"/>
      <c r="DF21" s="236"/>
      <c r="DG21" s="236"/>
      <c r="DH21" s="236"/>
      <c r="DI21" s="236"/>
      <c r="DJ21" s="236"/>
      <c r="DK21" s="236"/>
      <c r="DL21" s="236"/>
      <c r="DM21" s="236"/>
      <c r="DN21" s="236"/>
      <c r="DO21" s="236"/>
      <c r="DP21" s="236"/>
      <c r="DQ21" s="236"/>
      <c r="DR21" s="236"/>
      <c r="DS21" s="236"/>
      <c r="DT21" s="236"/>
      <c r="DU21" s="236"/>
      <c r="DV21" s="236"/>
      <c r="DW21" s="236"/>
      <c r="DX21" s="236"/>
      <c r="DY21" s="236"/>
      <c r="DZ21" s="236"/>
      <c r="EA21" s="236"/>
      <c r="EB21" s="236"/>
      <c r="EC21" s="236"/>
      <c r="ED21" s="236"/>
      <c r="EE21" s="236"/>
      <c r="EF21" s="236"/>
      <c r="EG21" s="236"/>
      <c r="EH21" s="236"/>
      <c r="EI21" s="236"/>
      <c r="EJ21" s="236"/>
      <c r="EK21" s="236"/>
      <c r="EL21" s="236"/>
      <c r="EM21" s="236"/>
      <c r="EN21" s="236"/>
      <c r="EO21" s="236"/>
      <c r="EP21" s="236"/>
      <c r="EQ21" s="236"/>
      <c r="ER21" s="236"/>
      <c r="ES21" s="236"/>
      <c r="ET21" s="236"/>
      <c r="EU21" s="236"/>
      <c r="EV21" s="236"/>
      <c r="EW21" s="236"/>
      <c r="EX21" s="236"/>
      <c r="EY21" s="236"/>
      <c r="EZ21" s="236"/>
      <c r="FA21" s="236"/>
      <c r="FB21" s="236"/>
      <c r="FC21" s="236"/>
      <c r="FD21" s="236"/>
      <c r="FE21" s="236"/>
      <c r="FF21" s="236"/>
      <c r="FG21" s="236"/>
      <c r="FH21" s="236"/>
      <c r="FI21" s="236"/>
      <c r="FJ21" s="236"/>
      <c r="FK21" s="236"/>
      <c r="FL21" s="236"/>
      <c r="FM21" s="236"/>
      <c r="FN21" s="236"/>
      <c r="FO21" s="236"/>
      <c r="FP21" s="236"/>
      <c r="FQ21" s="236"/>
      <c r="FR21" s="236"/>
      <c r="FS21" s="236"/>
      <c r="FT21" s="236"/>
      <c r="FU21" s="236"/>
      <c r="FV21" s="236"/>
      <c r="FW21" s="236"/>
      <c r="FX21" s="236"/>
      <c r="FY21" s="236"/>
      <c r="FZ21" s="236"/>
      <c r="GA21" s="236"/>
      <c r="GB21" s="236"/>
      <c r="GC21" s="236"/>
      <c r="GD21" s="236"/>
      <c r="GE21" s="236"/>
      <c r="GF21" s="236"/>
      <c r="GG21" s="236"/>
      <c r="GH21" s="236"/>
      <c r="GI21" s="236"/>
      <c r="GJ21" s="236"/>
      <c r="GK21" s="236"/>
      <c r="GL21" s="236"/>
      <c r="GM21" s="236"/>
      <c r="GN21" s="236"/>
      <c r="GO21" s="236"/>
      <c r="GP21" s="236"/>
      <c r="GQ21" s="236"/>
      <c r="GR21" s="236"/>
      <c r="GS21" s="236"/>
      <c r="GT21" s="236"/>
      <c r="GU21" s="236"/>
      <c r="GV21" s="236"/>
      <c r="GW21" s="236"/>
      <c r="GX21" s="236"/>
      <c r="GY21" s="236"/>
      <c r="GZ21" s="236"/>
      <c r="HA21" s="236"/>
    </row>
    <row r="22" s="211" customFormat="1" ht="21" customHeight="1" spans="1:209">
      <c r="A22" s="237" t="s">
        <v>1389</v>
      </c>
      <c r="B22" s="233">
        <v>20000</v>
      </c>
      <c r="C22" s="233"/>
      <c r="D22" s="233">
        <v>0</v>
      </c>
      <c r="E22" s="234"/>
      <c r="F22" s="235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6"/>
      <c r="AA22" s="236"/>
      <c r="AB22" s="236"/>
      <c r="AC22" s="236"/>
      <c r="AD22" s="236"/>
      <c r="AE22" s="236"/>
      <c r="AF22" s="236"/>
      <c r="AG22" s="236"/>
      <c r="AH22" s="236"/>
      <c r="AI22" s="236"/>
      <c r="AJ22" s="236"/>
      <c r="AK22" s="236"/>
      <c r="AL22" s="236"/>
      <c r="AM22" s="236"/>
      <c r="AN22" s="236"/>
      <c r="AO22" s="236"/>
      <c r="AP22" s="236"/>
      <c r="AQ22" s="236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6"/>
      <c r="BE22" s="236"/>
      <c r="BF22" s="236"/>
      <c r="BG22" s="236"/>
      <c r="BH22" s="236"/>
      <c r="BI22" s="236"/>
      <c r="BJ22" s="236"/>
      <c r="BK22" s="236"/>
      <c r="BL22" s="236"/>
      <c r="BM22" s="236"/>
      <c r="BN22" s="236"/>
      <c r="BO22" s="236"/>
      <c r="BP22" s="236"/>
      <c r="BQ22" s="236"/>
      <c r="BR22" s="236"/>
      <c r="BS22" s="236"/>
      <c r="BT22" s="236"/>
      <c r="BU22" s="236"/>
      <c r="BV22" s="236"/>
      <c r="BW22" s="236"/>
      <c r="BX22" s="236"/>
      <c r="BY22" s="236"/>
      <c r="BZ22" s="236"/>
      <c r="CA22" s="236"/>
      <c r="CB22" s="236"/>
      <c r="CC22" s="236"/>
      <c r="CD22" s="236"/>
      <c r="CE22" s="236"/>
      <c r="CF22" s="236"/>
      <c r="CG22" s="236"/>
      <c r="CH22" s="236"/>
      <c r="CI22" s="236"/>
      <c r="CJ22" s="236"/>
      <c r="CK22" s="236"/>
      <c r="CL22" s="236"/>
      <c r="CM22" s="236"/>
      <c r="CN22" s="236"/>
      <c r="CO22" s="236"/>
      <c r="CP22" s="236"/>
      <c r="CQ22" s="236"/>
      <c r="CR22" s="236"/>
      <c r="CS22" s="236"/>
      <c r="CT22" s="236"/>
      <c r="CU22" s="236"/>
      <c r="CV22" s="236"/>
      <c r="CW22" s="236"/>
      <c r="CX22" s="236"/>
      <c r="CY22" s="236"/>
      <c r="CZ22" s="236"/>
      <c r="DA22" s="236"/>
      <c r="DB22" s="236"/>
      <c r="DC22" s="236"/>
      <c r="DD22" s="236"/>
      <c r="DE22" s="236"/>
      <c r="DF22" s="236"/>
      <c r="DG22" s="236"/>
      <c r="DH22" s="236"/>
      <c r="DI22" s="236"/>
      <c r="DJ22" s="236"/>
      <c r="DK22" s="236"/>
      <c r="DL22" s="236"/>
      <c r="DM22" s="236"/>
      <c r="DN22" s="236"/>
      <c r="DO22" s="236"/>
      <c r="DP22" s="236"/>
      <c r="DQ22" s="236"/>
      <c r="DR22" s="236"/>
      <c r="DS22" s="236"/>
      <c r="DT22" s="236"/>
      <c r="DU22" s="236"/>
      <c r="DV22" s="236"/>
      <c r="DW22" s="236"/>
      <c r="DX22" s="236"/>
      <c r="DY22" s="236"/>
      <c r="DZ22" s="236"/>
      <c r="EA22" s="236"/>
      <c r="EB22" s="236"/>
      <c r="EC22" s="236"/>
      <c r="ED22" s="236"/>
      <c r="EE22" s="236"/>
      <c r="EF22" s="236"/>
      <c r="EG22" s="236"/>
      <c r="EH22" s="236"/>
      <c r="EI22" s="236"/>
      <c r="EJ22" s="236"/>
      <c r="EK22" s="236"/>
      <c r="EL22" s="236"/>
      <c r="EM22" s="236"/>
      <c r="EN22" s="236"/>
      <c r="EO22" s="236"/>
      <c r="EP22" s="236"/>
      <c r="EQ22" s="236"/>
      <c r="ER22" s="236"/>
      <c r="ES22" s="236"/>
      <c r="ET22" s="236"/>
      <c r="EU22" s="236"/>
      <c r="EV22" s="236"/>
      <c r="EW22" s="236"/>
      <c r="EX22" s="236"/>
      <c r="EY22" s="236"/>
      <c r="EZ22" s="236"/>
      <c r="FA22" s="236"/>
      <c r="FB22" s="236"/>
      <c r="FC22" s="236"/>
      <c r="FD22" s="236"/>
      <c r="FE22" s="236"/>
      <c r="FF22" s="236"/>
      <c r="FG22" s="236"/>
      <c r="FH22" s="236"/>
      <c r="FI22" s="236"/>
      <c r="FJ22" s="236"/>
      <c r="FK22" s="236"/>
      <c r="FL22" s="236"/>
      <c r="FM22" s="236"/>
      <c r="FN22" s="236"/>
      <c r="FO22" s="236"/>
      <c r="FP22" s="236"/>
      <c r="FQ22" s="236"/>
      <c r="FR22" s="236"/>
      <c r="FS22" s="236"/>
      <c r="FT22" s="236"/>
      <c r="FU22" s="236"/>
      <c r="FV22" s="236"/>
      <c r="FW22" s="236"/>
      <c r="FX22" s="236"/>
      <c r="FY22" s="236"/>
      <c r="FZ22" s="236"/>
      <c r="GA22" s="236"/>
      <c r="GB22" s="236"/>
      <c r="GC22" s="236"/>
      <c r="GD22" s="236"/>
      <c r="GE22" s="236"/>
      <c r="GF22" s="236"/>
      <c r="GG22" s="236"/>
      <c r="GH22" s="236"/>
      <c r="GI22" s="236"/>
      <c r="GJ22" s="236"/>
      <c r="GK22" s="236"/>
      <c r="GL22" s="236"/>
      <c r="GM22" s="236"/>
      <c r="GN22" s="236"/>
      <c r="GO22" s="236"/>
      <c r="GP22" s="236"/>
      <c r="GQ22" s="236"/>
      <c r="GR22" s="236"/>
      <c r="GS22" s="236"/>
      <c r="GT22" s="236"/>
      <c r="GU22" s="236"/>
      <c r="GV22" s="236"/>
      <c r="GW22" s="236"/>
      <c r="GX22" s="236"/>
      <c r="GY22" s="236"/>
      <c r="GZ22" s="236"/>
      <c r="HA22" s="236"/>
    </row>
    <row r="23" s="211" customFormat="1" ht="21" customHeight="1" spans="1:209">
      <c r="A23" s="237" t="s">
        <v>1390</v>
      </c>
      <c r="B23" s="233">
        <v>26000</v>
      </c>
      <c r="C23" s="233">
        <v>3500</v>
      </c>
      <c r="D23" s="233">
        <v>3500</v>
      </c>
      <c r="E23" s="234">
        <f>D23/C23*100</f>
        <v>100</v>
      </c>
      <c r="F23" s="235">
        <f>D23/H23*100-100</f>
        <v>600</v>
      </c>
      <c r="G23" s="236"/>
      <c r="H23" s="236">
        <v>500</v>
      </c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36"/>
      <c r="AZ23" s="236"/>
      <c r="BA23" s="236"/>
      <c r="BB23" s="236"/>
      <c r="BC23" s="236"/>
      <c r="BD23" s="236"/>
      <c r="BE23" s="236"/>
      <c r="BF23" s="236"/>
      <c r="BG23" s="236"/>
      <c r="BH23" s="236"/>
      <c r="BI23" s="236"/>
      <c r="BJ23" s="236"/>
      <c r="BK23" s="236"/>
      <c r="BL23" s="236"/>
      <c r="BM23" s="236"/>
      <c r="BN23" s="236"/>
      <c r="BO23" s="236"/>
      <c r="BP23" s="236"/>
      <c r="BQ23" s="236"/>
      <c r="BR23" s="236"/>
      <c r="BS23" s="236"/>
      <c r="BT23" s="236"/>
      <c r="BU23" s="236"/>
      <c r="BV23" s="236"/>
      <c r="BW23" s="236"/>
      <c r="BX23" s="236"/>
      <c r="BY23" s="236"/>
      <c r="BZ23" s="236"/>
      <c r="CA23" s="236"/>
      <c r="CB23" s="236"/>
      <c r="CC23" s="236"/>
      <c r="CD23" s="236"/>
      <c r="CE23" s="236"/>
      <c r="CF23" s="236"/>
      <c r="CG23" s="236"/>
      <c r="CH23" s="236"/>
      <c r="CI23" s="236"/>
      <c r="CJ23" s="236"/>
      <c r="CK23" s="236"/>
      <c r="CL23" s="236"/>
      <c r="CM23" s="236"/>
      <c r="CN23" s="236"/>
      <c r="CO23" s="236"/>
      <c r="CP23" s="236"/>
      <c r="CQ23" s="236"/>
      <c r="CR23" s="236"/>
      <c r="CS23" s="236"/>
      <c r="CT23" s="236"/>
      <c r="CU23" s="236"/>
      <c r="CV23" s="236"/>
      <c r="CW23" s="236"/>
      <c r="CX23" s="236"/>
      <c r="CY23" s="236"/>
      <c r="CZ23" s="236"/>
      <c r="DA23" s="236"/>
      <c r="DB23" s="236"/>
      <c r="DC23" s="236"/>
      <c r="DD23" s="236"/>
      <c r="DE23" s="236"/>
      <c r="DF23" s="236"/>
      <c r="DG23" s="236"/>
      <c r="DH23" s="236"/>
      <c r="DI23" s="236"/>
      <c r="DJ23" s="236"/>
      <c r="DK23" s="236"/>
      <c r="DL23" s="236"/>
      <c r="DM23" s="236"/>
      <c r="DN23" s="236"/>
      <c r="DO23" s="236"/>
      <c r="DP23" s="236"/>
      <c r="DQ23" s="236"/>
      <c r="DR23" s="236"/>
      <c r="DS23" s="236"/>
      <c r="DT23" s="236"/>
      <c r="DU23" s="236"/>
      <c r="DV23" s="236"/>
      <c r="DW23" s="236"/>
      <c r="DX23" s="236"/>
      <c r="DY23" s="236"/>
      <c r="DZ23" s="236"/>
      <c r="EA23" s="236"/>
      <c r="EB23" s="236"/>
      <c r="EC23" s="236"/>
      <c r="ED23" s="236"/>
      <c r="EE23" s="236"/>
      <c r="EF23" s="236"/>
      <c r="EG23" s="236"/>
      <c r="EH23" s="236"/>
      <c r="EI23" s="236"/>
      <c r="EJ23" s="236"/>
      <c r="EK23" s="236"/>
      <c r="EL23" s="236"/>
      <c r="EM23" s="236"/>
      <c r="EN23" s="236"/>
      <c r="EO23" s="236"/>
      <c r="EP23" s="236"/>
      <c r="EQ23" s="236"/>
      <c r="ER23" s="236"/>
      <c r="ES23" s="236"/>
      <c r="ET23" s="236"/>
      <c r="EU23" s="236"/>
      <c r="EV23" s="236"/>
      <c r="EW23" s="236"/>
      <c r="EX23" s="236"/>
      <c r="EY23" s="236"/>
      <c r="EZ23" s="236"/>
      <c r="FA23" s="236"/>
      <c r="FB23" s="236"/>
      <c r="FC23" s="236"/>
      <c r="FD23" s="236"/>
      <c r="FE23" s="236"/>
      <c r="FF23" s="236"/>
      <c r="FG23" s="236"/>
      <c r="FH23" s="236"/>
      <c r="FI23" s="236"/>
      <c r="FJ23" s="236"/>
      <c r="FK23" s="236"/>
      <c r="FL23" s="236"/>
      <c r="FM23" s="236"/>
      <c r="FN23" s="236"/>
      <c r="FO23" s="236"/>
      <c r="FP23" s="236"/>
      <c r="FQ23" s="236"/>
      <c r="FR23" s="236"/>
      <c r="FS23" s="236"/>
      <c r="FT23" s="236"/>
      <c r="FU23" s="236"/>
      <c r="FV23" s="236"/>
      <c r="FW23" s="236"/>
      <c r="FX23" s="236"/>
      <c r="FY23" s="236"/>
      <c r="FZ23" s="236"/>
      <c r="GA23" s="236"/>
      <c r="GB23" s="236"/>
      <c r="GC23" s="236"/>
      <c r="GD23" s="236"/>
      <c r="GE23" s="236"/>
      <c r="GF23" s="236"/>
      <c r="GG23" s="236"/>
      <c r="GH23" s="236"/>
      <c r="GI23" s="236"/>
      <c r="GJ23" s="236"/>
      <c r="GK23" s="236"/>
      <c r="GL23" s="236"/>
      <c r="GM23" s="236"/>
      <c r="GN23" s="236"/>
      <c r="GO23" s="236"/>
      <c r="GP23" s="236"/>
      <c r="GQ23" s="236"/>
      <c r="GR23" s="236"/>
      <c r="GS23" s="236"/>
      <c r="GT23" s="236"/>
      <c r="GU23" s="236"/>
      <c r="GV23" s="236"/>
      <c r="GW23" s="236"/>
      <c r="GX23" s="236"/>
      <c r="GY23" s="236"/>
      <c r="GZ23" s="236"/>
      <c r="HA23" s="236"/>
    </row>
    <row r="24" s="211" customFormat="1" ht="21" customHeight="1" spans="1:209">
      <c r="A24" s="237" t="s">
        <v>1391</v>
      </c>
      <c r="B24" s="233">
        <v>4131</v>
      </c>
      <c r="C24" s="233">
        <v>14000</v>
      </c>
      <c r="D24" s="233">
        <v>13282</v>
      </c>
      <c r="E24" s="234">
        <f>D24/C24*100</f>
        <v>94.8714285714286</v>
      </c>
      <c r="F24" s="235">
        <f>D24/H24*100-100</f>
        <v>265.895316804408</v>
      </c>
      <c r="G24" s="236"/>
      <c r="H24" s="236">
        <v>3630</v>
      </c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  <c r="BK24" s="236"/>
      <c r="BL24" s="236"/>
      <c r="BM24" s="236"/>
      <c r="BN24" s="236"/>
      <c r="BO24" s="236"/>
      <c r="BP24" s="236"/>
      <c r="BQ24" s="236"/>
      <c r="BR24" s="236"/>
      <c r="BS24" s="236"/>
      <c r="BT24" s="236"/>
      <c r="BU24" s="236"/>
      <c r="BV24" s="236"/>
      <c r="BW24" s="236"/>
      <c r="BX24" s="236"/>
      <c r="BY24" s="236"/>
      <c r="BZ24" s="236"/>
      <c r="CA24" s="236"/>
      <c r="CB24" s="236"/>
      <c r="CC24" s="236"/>
      <c r="CD24" s="236"/>
      <c r="CE24" s="236"/>
      <c r="CF24" s="236"/>
      <c r="CG24" s="236"/>
      <c r="CH24" s="236"/>
      <c r="CI24" s="236"/>
      <c r="CJ24" s="236"/>
      <c r="CK24" s="236"/>
      <c r="CL24" s="236"/>
      <c r="CM24" s="236"/>
      <c r="CN24" s="236"/>
      <c r="CO24" s="236"/>
      <c r="CP24" s="236"/>
      <c r="CQ24" s="236"/>
      <c r="CR24" s="236"/>
      <c r="CS24" s="236"/>
      <c r="CT24" s="236"/>
      <c r="CU24" s="236"/>
      <c r="CV24" s="236"/>
      <c r="CW24" s="236"/>
      <c r="CX24" s="236"/>
      <c r="CY24" s="236"/>
      <c r="CZ24" s="236"/>
      <c r="DA24" s="236"/>
      <c r="DB24" s="236"/>
      <c r="DC24" s="236"/>
      <c r="DD24" s="236"/>
      <c r="DE24" s="236"/>
      <c r="DF24" s="236"/>
      <c r="DG24" s="236"/>
      <c r="DH24" s="236"/>
      <c r="DI24" s="236"/>
      <c r="DJ24" s="236"/>
      <c r="DK24" s="236"/>
      <c r="DL24" s="236"/>
      <c r="DM24" s="236"/>
      <c r="DN24" s="236"/>
      <c r="DO24" s="236"/>
      <c r="DP24" s="236"/>
      <c r="DQ24" s="236"/>
      <c r="DR24" s="236"/>
      <c r="DS24" s="236"/>
      <c r="DT24" s="236"/>
      <c r="DU24" s="236"/>
      <c r="DV24" s="236"/>
      <c r="DW24" s="236"/>
      <c r="DX24" s="236"/>
      <c r="DY24" s="236"/>
      <c r="DZ24" s="236"/>
      <c r="EA24" s="236"/>
      <c r="EB24" s="236"/>
      <c r="EC24" s="236"/>
      <c r="ED24" s="236"/>
      <c r="EE24" s="236"/>
      <c r="EF24" s="236"/>
      <c r="EG24" s="236"/>
      <c r="EH24" s="236"/>
      <c r="EI24" s="236"/>
      <c r="EJ24" s="236"/>
      <c r="EK24" s="236"/>
      <c r="EL24" s="236"/>
      <c r="EM24" s="236"/>
      <c r="EN24" s="236"/>
      <c r="EO24" s="236"/>
      <c r="EP24" s="236"/>
      <c r="EQ24" s="236"/>
      <c r="ER24" s="236"/>
      <c r="ES24" s="236"/>
      <c r="ET24" s="236"/>
      <c r="EU24" s="236"/>
      <c r="EV24" s="236"/>
      <c r="EW24" s="236"/>
      <c r="EX24" s="236"/>
      <c r="EY24" s="236"/>
      <c r="EZ24" s="236"/>
      <c r="FA24" s="236"/>
      <c r="FB24" s="236"/>
      <c r="FC24" s="236"/>
      <c r="FD24" s="236"/>
      <c r="FE24" s="236"/>
      <c r="FF24" s="236"/>
      <c r="FG24" s="236"/>
      <c r="FH24" s="236"/>
      <c r="FI24" s="236"/>
      <c r="FJ24" s="236"/>
      <c r="FK24" s="236"/>
      <c r="FL24" s="236"/>
      <c r="FM24" s="236"/>
      <c r="FN24" s="236"/>
      <c r="FO24" s="236"/>
      <c r="FP24" s="236"/>
      <c r="FQ24" s="236"/>
      <c r="FR24" s="236"/>
      <c r="FS24" s="236"/>
      <c r="FT24" s="236"/>
      <c r="FU24" s="236"/>
      <c r="FV24" s="236"/>
      <c r="FW24" s="236"/>
      <c r="FX24" s="236"/>
      <c r="FY24" s="236"/>
      <c r="FZ24" s="236"/>
      <c r="GA24" s="236"/>
      <c r="GB24" s="236"/>
      <c r="GC24" s="236"/>
      <c r="GD24" s="236"/>
      <c r="GE24" s="236"/>
      <c r="GF24" s="236"/>
      <c r="GG24" s="236"/>
      <c r="GH24" s="236"/>
      <c r="GI24" s="236"/>
      <c r="GJ24" s="236"/>
      <c r="GK24" s="236"/>
      <c r="GL24" s="236"/>
      <c r="GM24" s="236"/>
      <c r="GN24" s="236"/>
      <c r="GO24" s="236"/>
      <c r="GP24" s="236"/>
      <c r="GQ24" s="236"/>
      <c r="GR24" s="236"/>
      <c r="GS24" s="236"/>
      <c r="GT24" s="236"/>
      <c r="GU24" s="236"/>
      <c r="GV24" s="236"/>
      <c r="GW24" s="236"/>
      <c r="GX24" s="236"/>
      <c r="GY24" s="236"/>
      <c r="GZ24" s="236"/>
      <c r="HA24" s="236"/>
    </row>
    <row r="25" s="211" customFormat="1" ht="21" customHeight="1" spans="1:209">
      <c r="A25" s="237" t="s">
        <v>1392</v>
      </c>
      <c r="B25" s="233"/>
      <c r="C25" s="233"/>
      <c r="D25" s="233">
        <v>0</v>
      </c>
      <c r="E25" s="234"/>
      <c r="F25" s="235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6"/>
      <c r="BN25" s="236"/>
      <c r="BO25" s="236"/>
      <c r="BP25" s="236"/>
      <c r="BQ25" s="236"/>
      <c r="BR25" s="236"/>
      <c r="BS25" s="236"/>
      <c r="BT25" s="236"/>
      <c r="BU25" s="236"/>
      <c r="BV25" s="236"/>
      <c r="BW25" s="236"/>
      <c r="BX25" s="236"/>
      <c r="BY25" s="236"/>
      <c r="BZ25" s="236"/>
      <c r="CA25" s="236"/>
      <c r="CB25" s="236"/>
      <c r="CC25" s="236"/>
      <c r="CD25" s="236"/>
      <c r="CE25" s="236"/>
      <c r="CF25" s="236"/>
      <c r="CG25" s="236"/>
      <c r="CH25" s="236"/>
      <c r="CI25" s="236"/>
      <c r="CJ25" s="236"/>
      <c r="CK25" s="236"/>
      <c r="CL25" s="236"/>
      <c r="CM25" s="236"/>
      <c r="CN25" s="236"/>
      <c r="CO25" s="236"/>
      <c r="CP25" s="236"/>
      <c r="CQ25" s="236"/>
      <c r="CR25" s="236"/>
      <c r="CS25" s="236"/>
      <c r="CT25" s="236"/>
      <c r="CU25" s="236"/>
      <c r="CV25" s="236"/>
      <c r="CW25" s="236"/>
      <c r="CX25" s="236"/>
      <c r="CY25" s="236"/>
      <c r="CZ25" s="236"/>
      <c r="DA25" s="236"/>
      <c r="DB25" s="236"/>
      <c r="DC25" s="236"/>
      <c r="DD25" s="236"/>
      <c r="DE25" s="236"/>
      <c r="DF25" s="236"/>
      <c r="DG25" s="236"/>
      <c r="DH25" s="236"/>
      <c r="DI25" s="236"/>
      <c r="DJ25" s="236"/>
      <c r="DK25" s="236"/>
      <c r="DL25" s="236"/>
      <c r="DM25" s="236"/>
      <c r="DN25" s="236"/>
      <c r="DO25" s="236"/>
      <c r="DP25" s="236"/>
      <c r="DQ25" s="236"/>
      <c r="DR25" s="236"/>
      <c r="DS25" s="236"/>
      <c r="DT25" s="236"/>
      <c r="DU25" s="236"/>
      <c r="DV25" s="236"/>
      <c r="DW25" s="236"/>
      <c r="DX25" s="236"/>
      <c r="DY25" s="236"/>
      <c r="DZ25" s="236"/>
      <c r="EA25" s="236"/>
      <c r="EB25" s="236"/>
      <c r="EC25" s="236"/>
      <c r="ED25" s="236"/>
      <c r="EE25" s="236"/>
      <c r="EF25" s="236"/>
      <c r="EG25" s="236"/>
      <c r="EH25" s="236"/>
      <c r="EI25" s="236"/>
      <c r="EJ25" s="236"/>
      <c r="EK25" s="236"/>
      <c r="EL25" s="236"/>
      <c r="EM25" s="236"/>
      <c r="EN25" s="236"/>
      <c r="EO25" s="236"/>
      <c r="EP25" s="236"/>
      <c r="EQ25" s="236"/>
      <c r="ER25" s="236"/>
      <c r="ES25" s="236"/>
      <c r="ET25" s="236"/>
      <c r="EU25" s="236"/>
      <c r="EV25" s="236"/>
      <c r="EW25" s="236"/>
      <c r="EX25" s="236"/>
      <c r="EY25" s="236"/>
      <c r="EZ25" s="236"/>
      <c r="FA25" s="236"/>
      <c r="FB25" s="236"/>
      <c r="FC25" s="236"/>
      <c r="FD25" s="236"/>
      <c r="FE25" s="236"/>
      <c r="FF25" s="236"/>
      <c r="FG25" s="236"/>
      <c r="FH25" s="236"/>
      <c r="FI25" s="236"/>
      <c r="FJ25" s="236"/>
      <c r="FK25" s="236"/>
      <c r="FL25" s="236"/>
      <c r="FM25" s="236"/>
      <c r="FN25" s="236"/>
      <c r="FO25" s="236"/>
      <c r="FP25" s="236"/>
      <c r="FQ25" s="236"/>
      <c r="FR25" s="236"/>
      <c r="FS25" s="236"/>
      <c r="FT25" s="236"/>
      <c r="FU25" s="236"/>
      <c r="FV25" s="236"/>
      <c r="FW25" s="236"/>
      <c r="FX25" s="236"/>
      <c r="FY25" s="236"/>
      <c r="FZ25" s="236"/>
      <c r="GA25" s="236"/>
      <c r="GB25" s="236"/>
      <c r="GC25" s="236"/>
      <c r="GD25" s="236"/>
      <c r="GE25" s="236"/>
      <c r="GF25" s="236"/>
      <c r="GG25" s="236"/>
      <c r="GH25" s="236"/>
      <c r="GI25" s="236"/>
      <c r="GJ25" s="236"/>
      <c r="GK25" s="236"/>
      <c r="GL25" s="236"/>
      <c r="GM25" s="236"/>
      <c r="GN25" s="236"/>
      <c r="GO25" s="236"/>
      <c r="GP25" s="236"/>
      <c r="GQ25" s="236"/>
      <c r="GR25" s="236"/>
      <c r="GS25" s="236"/>
      <c r="GT25" s="236"/>
      <c r="GU25" s="236"/>
      <c r="GV25" s="236"/>
      <c r="GW25" s="236"/>
      <c r="GX25" s="236"/>
      <c r="GY25" s="236"/>
      <c r="GZ25" s="236"/>
      <c r="HA25" s="236"/>
    </row>
    <row r="26" s="211" customFormat="1" ht="21" customHeight="1" spans="1:209">
      <c r="A26" s="237" t="s">
        <v>1393</v>
      </c>
      <c r="B26" s="233"/>
      <c r="C26" s="233"/>
      <c r="D26" s="233">
        <v>0</v>
      </c>
      <c r="E26" s="234"/>
      <c r="F26" s="235"/>
      <c r="G26" s="236"/>
      <c r="H26" s="236">
        <v>550</v>
      </c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6"/>
      <c r="BC26" s="236"/>
      <c r="BD26" s="236"/>
      <c r="BE26" s="236"/>
      <c r="BF26" s="236"/>
      <c r="BG26" s="236"/>
      <c r="BH26" s="236"/>
      <c r="BI26" s="236"/>
      <c r="BJ26" s="236"/>
      <c r="BK26" s="236"/>
      <c r="BL26" s="236"/>
      <c r="BM26" s="236"/>
      <c r="BN26" s="236"/>
      <c r="BO26" s="236"/>
      <c r="BP26" s="236"/>
      <c r="BQ26" s="236"/>
      <c r="BR26" s="236"/>
      <c r="BS26" s="236"/>
      <c r="BT26" s="236"/>
      <c r="BU26" s="236"/>
      <c r="BV26" s="236"/>
      <c r="BW26" s="236"/>
      <c r="BX26" s="236"/>
      <c r="BY26" s="236"/>
      <c r="BZ26" s="236"/>
      <c r="CA26" s="236"/>
      <c r="CB26" s="236"/>
      <c r="CC26" s="236"/>
      <c r="CD26" s="236"/>
      <c r="CE26" s="236"/>
      <c r="CF26" s="236"/>
      <c r="CG26" s="236"/>
      <c r="CH26" s="236"/>
      <c r="CI26" s="236"/>
      <c r="CJ26" s="236"/>
      <c r="CK26" s="236"/>
      <c r="CL26" s="236"/>
      <c r="CM26" s="236"/>
      <c r="CN26" s="236"/>
      <c r="CO26" s="236"/>
      <c r="CP26" s="236"/>
      <c r="CQ26" s="236"/>
      <c r="CR26" s="236"/>
      <c r="CS26" s="236"/>
      <c r="CT26" s="236"/>
      <c r="CU26" s="236"/>
      <c r="CV26" s="236"/>
      <c r="CW26" s="236"/>
      <c r="CX26" s="236"/>
      <c r="CY26" s="236"/>
      <c r="CZ26" s="236"/>
      <c r="DA26" s="236"/>
      <c r="DB26" s="236"/>
      <c r="DC26" s="236"/>
      <c r="DD26" s="236"/>
      <c r="DE26" s="236"/>
      <c r="DF26" s="236"/>
      <c r="DG26" s="236"/>
      <c r="DH26" s="236"/>
      <c r="DI26" s="236"/>
      <c r="DJ26" s="236"/>
      <c r="DK26" s="236"/>
      <c r="DL26" s="236"/>
      <c r="DM26" s="236"/>
      <c r="DN26" s="236"/>
      <c r="DO26" s="236"/>
      <c r="DP26" s="236"/>
      <c r="DQ26" s="236"/>
      <c r="DR26" s="236"/>
      <c r="DS26" s="236"/>
      <c r="DT26" s="236"/>
      <c r="DU26" s="236"/>
      <c r="DV26" s="236"/>
      <c r="DW26" s="236"/>
      <c r="DX26" s="236"/>
      <c r="DY26" s="236"/>
      <c r="DZ26" s="236"/>
      <c r="EA26" s="236"/>
      <c r="EB26" s="236"/>
      <c r="EC26" s="236"/>
      <c r="ED26" s="236"/>
      <c r="EE26" s="236"/>
      <c r="EF26" s="236"/>
      <c r="EG26" s="236"/>
      <c r="EH26" s="236"/>
      <c r="EI26" s="236"/>
      <c r="EJ26" s="236"/>
      <c r="EK26" s="236"/>
      <c r="EL26" s="236"/>
      <c r="EM26" s="236"/>
      <c r="EN26" s="236"/>
      <c r="EO26" s="236"/>
      <c r="EP26" s="236"/>
      <c r="EQ26" s="236"/>
      <c r="ER26" s="236"/>
      <c r="ES26" s="236"/>
      <c r="ET26" s="236"/>
      <c r="EU26" s="236"/>
      <c r="EV26" s="236"/>
      <c r="EW26" s="236"/>
      <c r="EX26" s="236"/>
      <c r="EY26" s="236"/>
      <c r="EZ26" s="236"/>
      <c r="FA26" s="236"/>
      <c r="FB26" s="236"/>
      <c r="FC26" s="236"/>
      <c r="FD26" s="236"/>
      <c r="FE26" s="236"/>
      <c r="FF26" s="236"/>
      <c r="FG26" s="236"/>
      <c r="FH26" s="236"/>
      <c r="FI26" s="236"/>
      <c r="FJ26" s="236"/>
      <c r="FK26" s="236"/>
      <c r="FL26" s="236"/>
      <c r="FM26" s="236"/>
      <c r="FN26" s="236"/>
      <c r="FO26" s="236"/>
      <c r="FP26" s="236"/>
      <c r="FQ26" s="236"/>
      <c r="FR26" s="236"/>
      <c r="FS26" s="236"/>
      <c r="FT26" s="236"/>
      <c r="FU26" s="236"/>
      <c r="FV26" s="236"/>
      <c r="FW26" s="236"/>
      <c r="FX26" s="236"/>
      <c r="FY26" s="236"/>
      <c r="FZ26" s="236"/>
      <c r="GA26" s="236"/>
      <c r="GB26" s="236"/>
      <c r="GC26" s="236"/>
      <c r="GD26" s="236"/>
      <c r="GE26" s="236"/>
      <c r="GF26" s="236"/>
      <c r="GG26" s="236"/>
      <c r="GH26" s="236"/>
      <c r="GI26" s="236"/>
      <c r="GJ26" s="236"/>
      <c r="GK26" s="236"/>
      <c r="GL26" s="236"/>
      <c r="GM26" s="236"/>
      <c r="GN26" s="236"/>
      <c r="GO26" s="236"/>
      <c r="GP26" s="236"/>
      <c r="GQ26" s="236"/>
      <c r="GR26" s="236"/>
      <c r="GS26" s="236"/>
      <c r="GT26" s="236"/>
      <c r="GU26" s="236"/>
      <c r="GV26" s="236"/>
      <c r="GW26" s="236"/>
      <c r="GX26" s="236"/>
      <c r="GY26" s="236"/>
      <c r="GZ26" s="236"/>
      <c r="HA26" s="236"/>
    </row>
    <row r="27" s="211" customFormat="1" ht="21" customHeight="1" spans="1:209">
      <c r="A27" s="237" t="s">
        <v>1394</v>
      </c>
      <c r="B27" s="233"/>
      <c r="C27" s="233"/>
      <c r="D27" s="233">
        <v>0</v>
      </c>
      <c r="E27" s="234"/>
      <c r="F27" s="235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  <c r="BE27" s="236"/>
      <c r="BF27" s="236"/>
      <c r="BG27" s="236"/>
      <c r="BH27" s="236"/>
      <c r="BI27" s="236"/>
      <c r="BJ27" s="236"/>
      <c r="BK27" s="236"/>
      <c r="BL27" s="236"/>
      <c r="BM27" s="236"/>
      <c r="BN27" s="236"/>
      <c r="BO27" s="236"/>
      <c r="BP27" s="236"/>
      <c r="BQ27" s="236"/>
      <c r="BR27" s="236"/>
      <c r="BS27" s="236"/>
      <c r="BT27" s="236"/>
      <c r="BU27" s="236"/>
      <c r="BV27" s="236"/>
      <c r="BW27" s="236"/>
      <c r="BX27" s="236"/>
      <c r="BY27" s="236"/>
      <c r="BZ27" s="236"/>
      <c r="CA27" s="236"/>
      <c r="CB27" s="236"/>
      <c r="CC27" s="236"/>
      <c r="CD27" s="236"/>
      <c r="CE27" s="236"/>
      <c r="CF27" s="236"/>
      <c r="CG27" s="236"/>
      <c r="CH27" s="236"/>
      <c r="CI27" s="236"/>
      <c r="CJ27" s="236"/>
      <c r="CK27" s="236"/>
      <c r="CL27" s="236"/>
      <c r="CM27" s="236"/>
      <c r="CN27" s="236"/>
      <c r="CO27" s="236"/>
      <c r="CP27" s="236"/>
      <c r="CQ27" s="236"/>
      <c r="CR27" s="236"/>
      <c r="CS27" s="236"/>
      <c r="CT27" s="236"/>
      <c r="CU27" s="236"/>
      <c r="CV27" s="236"/>
      <c r="CW27" s="236"/>
      <c r="CX27" s="236"/>
      <c r="CY27" s="236"/>
      <c r="CZ27" s="236"/>
      <c r="DA27" s="236"/>
      <c r="DB27" s="236"/>
      <c r="DC27" s="236"/>
      <c r="DD27" s="236"/>
      <c r="DE27" s="236"/>
      <c r="DF27" s="236"/>
      <c r="DG27" s="236"/>
      <c r="DH27" s="236"/>
      <c r="DI27" s="236"/>
      <c r="DJ27" s="236"/>
      <c r="DK27" s="236"/>
      <c r="DL27" s="236"/>
      <c r="DM27" s="236"/>
      <c r="DN27" s="236"/>
      <c r="DO27" s="236"/>
      <c r="DP27" s="236"/>
      <c r="DQ27" s="236"/>
      <c r="DR27" s="236"/>
      <c r="DS27" s="236"/>
      <c r="DT27" s="236"/>
      <c r="DU27" s="236"/>
      <c r="DV27" s="236"/>
      <c r="DW27" s="236"/>
      <c r="DX27" s="236"/>
      <c r="DY27" s="236"/>
      <c r="DZ27" s="236"/>
      <c r="EA27" s="236"/>
      <c r="EB27" s="236"/>
      <c r="EC27" s="236"/>
      <c r="ED27" s="236"/>
      <c r="EE27" s="236"/>
      <c r="EF27" s="236"/>
      <c r="EG27" s="236"/>
      <c r="EH27" s="236"/>
      <c r="EI27" s="236"/>
      <c r="EJ27" s="236"/>
      <c r="EK27" s="236"/>
      <c r="EL27" s="236"/>
      <c r="EM27" s="236"/>
      <c r="EN27" s="236"/>
      <c r="EO27" s="236"/>
      <c r="EP27" s="236"/>
      <c r="EQ27" s="236"/>
      <c r="ER27" s="236"/>
      <c r="ES27" s="236"/>
      <c r="ET27" s="236"/>
      <c r="EU27" s="236"/>
      <c r="EV27" s="236"/>
      <c r="EW27" s="236"/>
      <c r="EX27" s="236"/>
      <c r="EY27" s="236"/>
      <c r="EZ27" s="236"/>
      <c r="FA27" s="236"/>
      <c r="FB27" s="236"/>
      <c r="FC27" s="236"/>
      <c r="FD27" s="236"/>
      <c r="FE27" s="236"/>
      <c r="FF27" s="236"/>
      <c r="FG27" s="236"/>
      <c r="FH27" s="236"/>
      <c r="FI27" s="236"/>
      <c r="FJ27" s="236"/>
      <c r="FK27" s="236"/>
      <c r="FL27" s="236"/>
      <c r="FM27" s="236"/>
      <c r="FN27" s="236"/>
      <c r="FO27" s="236"/>
      <c r="FP27" s="236"/>
      <c r="FQ27" s="236"/>
      <c r="FR27" s="236"/>
      <c r="FS27" s="236"/>
      <c r="FT27" s="236"/>
      <c r="FU27" s="236"/>
      <c r="FV27" s="236"/>
      <c r="FW27" s="236"/>
      <c r="FX27" s="236"/>
      <c r="FY27" s="236"/>
      <c r="FZ27" s="236"/>
      <c r="GA27" s="236"/>
      <c r="GB27" s="236"/>
      <c r="GC27" s="236"/>
      <c r="GD27" s="236"/>
      <c r="GE27" s="236"/>
      <c r="GF27" s="236"/>
      <c r="GG27" s="236"/>
      <c r="GH27" s="236"/>
      <c r="GI27" s="236"/>
      <c r="GJ27" s="236"/>
      <c r="GK27" s="236"/>
      <c r="GL27" s="236"/>
      <c r="GM27" s="236"/>
      <c r="GN27" s="236"/>
      <c r="GO27" s="236"/>
      <c r="GP27" s="236"/>
      <c r="GQ27" s="236"/>
      <c r="GR27" s="236"/>
      <c r="GS27" s="236"/>
      <c r="GT27" s="236"/>
      <c r="GU27" s="236"/>
      <c r="GV27" s="236"/>
      <c r="GW27" s="236"/>
      <c r="GX27" s="236"/>
      <c r="GY27" s="236"/>
      <c r="GZ27" s="236"/>
      <c r="HA27" s="236"/>
    </row>
    <row r="28" s="211" customFormat="1" ht="21" customHeight="1" spans="1:209">
      <c r="A28" s="237" t="s">
        <v>1395</v>
      </c>
      <c r="B28" s="233"/>
      <c r="C28" s="233"/>
      <c r="D28" s="233">
        <v>0</v>
      </c>
      <c r="E28" s="234"/>
      <c r="F28" s="235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236"/>
      <c r="BL28" s="236"/>
      <c r="BM28" s="236"/>
      <c r="BN28" s="236"/>
      <c r="BO28" s="236"/>
      <c r="BP28" s="236"/>
      <c r="BQ28" s="236"/>
      <c r="BR28" s="236"/>
      <c r="BS28" s="236"/>
      <c r="BT28" s="236"/>
      <c r="BU28" s="236"/>
      <c r="BV28" s="236"/>
      <c r="BW28" s="236"/>
      <c r="BX28" s="236"/>
      <c r="BY28" s="236"/>
      <c r="BZ28" s="236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36"/>
      <c r="CL28" s="236"/>
      <c r="CM28" s="236"/>
      <c r="CN28" s="236"/>
      <c r="CO28" s="236"/>
      <c r="CP28" s="236"/>
      <c r="CQ28" s="236"/>
      <c r="CR28" s="236"/>
      <c r="CS28" s="236"/>
      <c r="CT28" s="236"/>
      <c r="CU28" s="236"/>
      <c r="CV28" s="236"/>
      <c r="CW28" s="236"/>
      <c r="CX28" s="236"/>
      <c r="CY28" s="236"/>
      <c r="CZ28" s="236"/>
      <c r="DA28" s="236"/>
      <c r="DB28" s="236"/>
      <c r="DC28" s="236"/>
      <c r="DD28" s="236"/>
      <c r="DE28" s="236"/>
      <c r="DF28" s="236"/>
      <c r="DG28" s="236"/>
      <c r="DH28" s="236"/>
      <c r="DI28" s="236"/>
      <c r="DJ28" s="236"/>
      <c r="DK28" s="236"/>
      <c r="DL28" s="236"/>
      <c r="DM28" s="236"/>
      <c r="DN28" s="236"/>
      <c r="DO28" s="236"/>
      <c r="DP28" s="236"/>
      <c r="DQ28" s="236"/>
      <c r="DR28" s="236"/>
      <c r="DS28" s="236"/>
      <c r="DT28" s="236"/>
      <c r="DU28" s="236"/>
      <c r="DV28" s="236"/>
      <c r="DW28" s="236"/>
      <c r="DX28" s="236"/>
      <c r="DY28" s="236"/>
      <c r="DZ28" s="236"/>
      <c r="EA28" s="236"/>
      <c r="EB28" s="236"/>
      <c r="EC28" s="236"/>
      <c r="ED28" s="236"/>
      <c r="EE28" s="236"/>
      <c r="EF28" s="236"/>
      <c r="EG28" s="236"/>
      <c r="EH28" s="236"/>
      <c r="EI28" s="236"/>
      <c r="EJ28" s="236"/>
      <c r="EK28" s="236"/>
      <c r="EL28" s="236"/>
      <c r="EM28" s="236"/>
      <c r="EN28" s="236"/>
      <c r="EO28" s="236"/>
      <c r="EP28" s="236"/>
      <c r="EQ28" s="236"/>
      <c r="ER28" s="236"/>
      <c r="ES28" s="236"/>
      <c r="ET28" s="236"/>
      <c r="EU28" s="236"/>
      <c r="EV28" s="236"/>
      <c r="EW28" s="236"/>
      <c r="EX28" s="236"/>
      <c r="EY28" s="236"/>
      <c r="EZ28" s="236"/>
      <c r="FA28" s="236"/>
      <c r="FB28" s="236"/>
      <c r="FC28" s="236"/>
      <c r="FD28" s="236"/>
      <c r="FE28" s="236"/>
      <c r="FF28" s="236"/>
      <c r="FG28" s="236"/>
      <c r="FH28" s="236"/>
      <c r="FI28" s="236"/>
      <c r="FJ28" s="236"/>
      <c r="FK28" s="236"/>
      <c r="FL28" s="236"/>
      <c r="FM28" s="236"/>
      <c r="FN28" s="236"/>
      <c r="FO28" s="236"/>
      <c r="FP28" s="236"/>
      <c r="FQ28" s="236"/>
      <c r="FR28" s="236"/>
      <c r="FS28" s="236"/>
      <c r="FT28" s="236"/>
      <c r="FU28" s="236"/>
      <c r="FV28" s="236"/>
      <c r="FW28" s="236"/>
      <c r="FX28" s="236"/>
      <c r="FY28" s="236"/>
      <c r="FZ28" s="236"/>
      <c r="GA28" s="236"/>
      <c r="GB28" s="236"/>
      <c r="GC28" s="236"/>
      <c r="GD28" s="236"/>
      <c r="GE28" s="236"/>
      <c r="GF28" s="236"/>
      <c r="GG28" s="236"/>
      <c r="GH28" s="236"/>
      <c r="GI28" s="236"/>
      <c r="GJ28" s="236"/>
      <c r="GK28" s="236"/>
      <c r="GL28" s="236"/>
      <c r="GM28" s="236"/>
      <c r="GN28" s="236"/>
      <c r="GO28" s="236"/>
      <c r="GP28" s="236"/>
      <c r="GQ28" s="236"/>
      <c r="GR28" s="236"/>
      <c r="GS28" s="236"/>
      <c r="GT28" s="236"/>
      <c r="GU28" s="236"/>
      <c r="GV28" s="236"/>
      <c r="GW28" s="236"/>
      <c r="GX28" s="236"/>
      <c r="GY28" s="236"/>
      <c r="GZ28" s="236"/>
      <c r="HA28" s="236"/>
    </row>
    <row r="29" s="211" customFormat="1" ht="21" customHeight="1" spans="1:209">
      <c r="A29" s="237" t="s">
        <v>1396</v>
      </c>
      <c r="B29" s="233"/>
      <c r="C29" s="233"/>
      <c r="D29" s="233">
        <v>0</v>
      </c>
      <c r="E29" s="234"/>
      <c r="F29" s="235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236"/>
      <c r="BL29" s="236"/>
      <c r="BM29" s="236"/>
      <c r="BN29" s="236"/>
      <c r="BO29" s="236"/>
      <c r="BP29" s="236"/>
      <c r="BQ29" s="236"/>
      <c r="BR29" s="236"/>
      <c r="BS29" s="236"/>
      <c r="BT29" s="236"/>
      <c r="BU29" s="236"/>
      <c r="BV29" s="236"/>
      <c r="BW29" s="236"/>
      <c r="BX29" s="236"/>
      <c r="BY29" s="236"/>
      <c r="BZ29" s="236"/>
      <c r="CA29" s="236"/>
      <c r="CB29" s="236"/>
      <c r="CC29" s="236"/>
      <c r="CD29" s="236"/>
      <c r="CE29" s="236"/>
      <c r="CF29" s="236"/>
      <c r="CG29" s="236"/>
      <c r="CH29" s="236"/>
      <c r="CI29" s="236"/>
      <c r="CJ29" s="236"/>
      <c r="CK29" s="236"/>
      <c r="CL29" s="236"/>
      <c r="CM29" s="236"/>
      <c r="CN29" s="236"/>
      <c r="CO29" s="236"/>
      <c r="CP29" s="236"/>
      <c r="CQ29" s="236"/>
      <c r="CR29" s="236"/>
      <c r="CS29" s="236"/>
      <c r="CT29" s="236"/>
      <c r="CU29" s="236"/>
      <c r="CV29" s="236"/>
      <c r="CW29" s="236"/>
      <c r="CX29" s="236"/>
      <c r="CY29" s="236"/>
      <c r="CZ29" s="236"/>
      <c r="DA29" s="236"/>
      <c r="DB29" s="236"/>
      <c r="DC29" s="236"/>
      <c r="DD29" s="236"/>
      <c r="DE29" s="236"/>
      <c r="DF29" s="236"/>
      <c r="DG29" s="236"/>
      <c r="DH29" s="236"/>
      <c r="DI29" s="236"/>
      <c r="DJ29" s="236"/>
      <c r="DK29" s="236"/>
      <c r="DL29" s="236"/>
      <c r="DM29" s="236"/>
      <c r="DN29" s="236"/>
      <c r="DO29" s="236"/>
      <c r="DP29" s="236"/>
      <c r="DQ29" s="236"/>
      <c r="DR29" s="236"/>
      <c r="DS29" s="236"/>
      <c r="DT29" s="236"/>
      <c r="DU29" s="236"/>
      <c r="DV29" s="236"/>
      <c r="DW29" s="236"/>
      <c r="DX29" s="236"/>
      <c r="DY29" s="236"/>
      <c r="DZ29" s="236"/>
      <c r="EA29" s="236"/>
      <c r="EB29" s="236"/>
      <c r="EC29" s="236"/>
      <c r="ED29" s="236"/>
      <c r="EE29" s="236"/>
      <c r="EF29" s="236"/>
      <c r="EG29" s="236"/>
      <c r="EH29" s="236"/>
      <c r="EI29" s="236"/>
      <c r="EJ29" s="236"/>
      <c r="EK29" s="236"/>
      <c r="EL29" s="236"/>
      <c r="EM29" s="236"/>
      <c r="EN29" s="236"/>
      <c r="EO29" s="236"/>
      <c r="EP29" s="236"/>
      <c r="EQ29" s="236"/>
      <c r="ER29" s="236"/>
      <c r="ES29" s="236"/>
      <c r="ET29" s="236"/>
      <c r="EU29" s="236"/>
      <c r="EV29" s="236"/>
      <c r="EW29" s="236"/>
      <c r="EX29" s="236"/>
      <c r="EY29" s="236"/>
      <c r="EZ29" s="236"/>
      <c r="FA29" s="236"/>
      <c r="FB29" s="236"/>
      <c r="FC29" s="236"/>
      <c r="FD29" s="236"/>
      <c r="FE29" s="236"/>
      <c r="FF29" s="236"/>
      <c r="FG29" s="236"/>
      <c r="FH29" s="236"/>
      <c r="FI29" s="236"/>
      <c r="FJ29" s="236"/>
      <c r="FK29" s="236"/>
      <c r="FL29" s="236"/>
      <c r="FM29" s="236"/>
      <c r="FN29" s="236"/>
      <c r="FO29" s="236"/>
      <c r="FP29" s="236"/>
      <c r="FQ29" s="236"/>
      <c r="FR29" s="236"/>
      <c r="FS29" s="236"/>
      <c r="FT29" s="236"/>
      <c r="FU29" s="236"/>
      <c r="FV29" s="236"/>
      <c r="FW29" s="236"/>
      <c r="FX29" s="236"/>
      <c r="FY29" s="236"/>
      <c r="FZ29" s="236"/>
      <c r="GA29" s="236"/>
      <c r="GB29" s="236"/>
      <c r="GC29" s="236"/>
      <c r="GD29" s="236"/>
      <c r="GE29" s="236"/>
      <c r="GF29" s="236"/>
      <c r="GG29" s="236"/>
      <c r="GH29" s="236"/>
      <c r="GI29" s="236"/>
      <c r="GJ29" s="236"/>
      <c r="GK29" s="236"/>
      <c r="GL29" s="236"/>
      <c r="GM29" s="236"/>
      <c r="GN29" s="236"/>
      <c r="GO29" s="236"/>
      <c r="GP29" s="236"/>
      <c r="GQ29" s="236"/>
      <c r="GR29" s="236"/>
      <c r="GS29" s="236"/>
      <c r="GT29" s="236"/>
      <c r="GU29" s="236"/>
      <c r="GV29" s="236"/>
      <c r="GW29" s="236"/>
      <c r="GX29" s="236"/>
      <c r="GY29" s="236"/>
      <c r="GZ29" s="236"/>
      <c r="HA29" s="236"/>
    </row>
    <row r="30" s="211" customFormat="1" ht="21" customHeight="1" spans="1:209">
      <c r="A30" s="237" t="s">
        <v>1397</v>
      </c>
      <c r="B30" s="233"/>
      <c r="C30" s="233"/>
      <c r="D30" s="233">
        <v>0</v>
      </c>
      <c r="E30" s="234"/>
      <c r="F30" s="235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236"/>
      <c r="BL30" s="236"/>
      <c r="BM30" s="236"/>
      <c r="BN30" s="236"/>
      <c r="BO30" s="236"/>
      <c r="BP30" s="236"/>
      <c r="BQ30" s="236"/>
      <c r="BR30" s="236"/>
      <c r="BS30" s="236"/>
      <c r="BT30" s="236"/>
      <c r="BU30" s="236"/>
      <c r="BV30" s="236"/>
      <c r="BW30" s="236"/>
      <c r="BX30" s="236"/>
      <c r="BY30" s="236"/>
      <c r="BZ30" s="236"/>
      <c r="CA30" s="236"/>
      <c r="CB30" s="236"/>
      <c r="CC30" s="236"/>
      <c r="CD30" s="236"/>
      <c r="CE30" s="236"/>
      <c r="CF30" s="236"/>
      <c r="CG30" s="236"/>
      <c r="CH30" s="236"/>
      <c r="CI30" s="236"/>
      <c r="CJ30" s="236"/>
      <c r="CK30" s="236"/>
      <c r="CL30" s="236"/>
      <c r="CM30" s="236"/>
      <c r="CN30" s="236"/>
      <c r="CO30" s="236"/>
      <c r="CP30" s="236"/>
      <c r="CQ30" s="236"/>
      <c r="CR30" s="236"/>
      <c r="CS30" s="236"/>
      <c r="CT30" s="236"/>
      <c r="CU30" s="236"/>
      <c r="CV30" s="236"/>
      <c r="CW30" s="236"/>
      <c r="CX30" s="236"/>
      <c r="CY30" s="236"/>
      <c r="CZ30" s="236"/>
      <c r="DA30" s="236"/>
      <c r="DB30" s="236"/>
      <c r="DC30" s="236"/>
      <c r="DD30" s="236"/>
      <c r="DE30" s="236"/>
      <c r="DF30" s="236"/>
      <c r="DG30" s="236"/>
      <c r="DH30" s="236"/>
      <c r="DI30" s="236"/>
      <c r="DJ30" s="236"/>
      <c r="DK30" s="236"/>
      <c r="DL30" s="236"/>
      <c r="DM30" s="236"/>
      <c r="DN30" s="236"/>
      <c r="DO30" s="236"/>
      <c r="DP30" s="236"/>
      <c r="DQ30" s="236"/>
      <c r="DR30" s="236"/>
      <c r="DS30" s="236"/>
      <c r="DT30" s="236"/>
      <c r="DU30" s="236"/>
      <c r="DV30" s="236"/>
      <c r="DW30" s="236"/>
      <c r="DX30" s="236"/>
      <c r="DY30" s="236"/>
      <c r="DZ30" s="236"/>
      <c r="EA30" s="236"/>
      <c r="EB30" s="236"/>
      <c r="EC30" s="236"/>
      <c r="ED30" s="236"/>
      <c r="EE30" s="236"/>
      <c r="EF30" s="236"/>
      <c r="EG30" s="236"/>
      <c r="EH30" s="236"/>
      <c r="EI30" s="236"/>
      <c r="EJ30" s="236"/>
      <c r="EK30" s="236"/>
      <c r="EL30" s="236"/>
      <c r="EM30" s="236"/>
      <c r="EN30" s="236"/>
      <c r="EO30" s="236"/>
      <c r="EP30" s="236"/>
      <c r="EQ30" s="236"/>
      <c r="ER30" s="236"/>
      <c r="ES30" s="236"/>
      <c r="ET30" s="236"/>
      <c r="EU30" s="236"/>
      <c r="EV30" s="236"/>
      <c r="EW30" s="236"/>
      <c r="EX30" s="236"/>
      <c r="EY30" s="236"/>
      <c r="EZ30" s="236"/>
      <c r="FA30" s="236"/>
      <c r="FB30" s="236"/>
      <c r="FC30" s="236"/>
      <c r="FD30" s="236"/>
      <c r="FE30" s="236"/>
      <c r="FF30" s="236"/>
      <c r="FG30" s="236"/>
      <c r="FH30" s="236"/>
      <c r="FI30" s="236"/>
      <c r="FJ30" s="236"/>
      <c r="FK30" s="236"/>
      <c r="FL30" s="236"/>
      <c r="FM30" s="236"/>
      <c r="FN30" s="236"/>
      <c r="FO30" s="236"/>
      <c r="FP30" s="236"/>
      <c r="FQ30" s="236"/>
      <c r="FR30" s="236"/>
      <c r="FS30" s="236"/>
      <c r="FT30" s="236"/>
      <c r="FU30" s="236"/>
      <c r="FV30" s="236"/>
      <c r="FW30" s="236"/>
      <c r="FX30" s="236"/>
      <c r="FY30" s="236"/>
      <c r="FZ30" s="236"/>
      <c r="GA30" s="236"/>
      <c r="GB30" s="236"/>
      <c r="GC30" s="236"/>
      <c r="GD30" s="236"/>
      <c r="GE30" s="236"/>
      <c r="GF30" s="236"/>
      <c r="GG30" s="236"/>
      <c r="GH30" s="236"/>
      <c r="GI30" s="236"/>
      <c r="GJ30" s="236"/>
      <c r="GK30" s="236"/>
      <c r="GL30" s="236"/>
      <c r="GM30" s="236"/>
      <c r="GN30" s="236"/>
      <c r="GO30" s="236"/>
      <c r="GP30" s="236"/>
      <c r="GQ30" s="236"/>
      <c r="GR30" s="236"/>
      <c r="GS30" s="236"/>
      <c r="GT30" s="236"/>
      <c r="GU30" s="236"/>
      <c r="GV30" s="236"/>
      <c r="GW30" s="236"/>
      <c r="GX30" s="236"/>
      <c r="GY30" s="236"/>
      <c r="GZ30" s="236"/>
      <c r="HA30" s="236"/>
    </row>
    <row r="31" s="211" customFormat="1" ht="21" customHeight="1" spans="1:209">
      <c r="A31" s="237" t="s">
        <v>1133</v>
      </c>
      <c r="B31" s="233"/>
      <c r="C31" s="233"/>
      <c r="D31" s="233">
        <v>0</v>
      </c>
      <c r="E31" s="234"/>
      <c r="F31" s="235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236"/>
      <c r="BM31" s="236"/>
      <c r="BN31" s="236"/>
      <c r="BO31" s="236"/>
      <c r="BP31" s="236"/>
      <c r="BQ31" s="236"/>
      <c r="BR31" s="236"/>
      <c r="BS31" s="236"/>
      <c r="BT31" s="236"/>
      <c r="BU31" s="236"/>
      <c r="BV31" s="236"/>
      <c r="BW31" s="236"/>
      <c r="BX31" s="236"/>
      <c r="BY31" s="236"/>
      <c r="BZ31" s="236"/>
      <c r="CA31" s="236"/>
      <c r="CB31" s="236"/>
      <c r="CC31" s="236"/>
      <c r="CD31" s="236"/>
      <c r="CE31" s="236"/>
      <c r="CF31" s="236"/>
      <c r="CG31" s="236"/>
      <c r="CH31" s="236"/>
      <c r="CI31" s="236"/>
      <c r="CJ31" s="236"/>
      <c r="CK31" s="236"/>
      <c r="CL31" s="236"/>
      <c r="CM31" s="236"/>
      <c r="CN31" s="236"/>
      <c r="CO31" s="236"/>
      <c r="CP31" s="236"/>
      <c r="CQ31" s="236"/>
      <c r="CR31" s="236"/>
      <c r="CS31" s="236"/>
      <c r="CT31" s="236"/>
      <c r="CU31" s="236"/>
      <c r="CV31" s="236"/>
      <c r="CW31" s="236"/>
      <c r="CX31" s="236"/>
      <c r="CY31" s="236"/>
      <c r="CZ31" s="236"/>
      <c r="DA31" s="236"/>
      <c r="DB31" s="236"/>
      <c r="DC31" s="236"/>
      <c r="DD31" s="236"/>
      <c r="DE31" s="236"/>
      <c r="DF31" s="236"/>
      <c r="DG31" s="236"/>
      <c r="DH31" s="236"/>
      <c r="DI31" s="236"/>
      <c r="DJ31" s="236"/>
      <c r="DK31" s="236"/>
      <c r="DL31" s="236"/>
      <c r="DM31" s="236"/>
      <c r="DN31" s="236"/>
      <c r="DO31" s="236"/>
      <c r="DP31" s="236"/>
      <c r="DQ31" s="236"/>
      <c r="DR31" s="236"/>
      <c r="DS31" s="236"/>
      <c r="DT31" s="236"/>
      <c r="DU31" s="236"/>
      <c r="DV31" s="236"/>
      <c r="DW31" s="236"/>
      <c r="DX31" s="236"/>
      <c r="DY31" s="236"/>
      <c r="DZ31" s="236"/>
      <c r="EA31" s="236"/>
      <c r="EB31" s="236"/>
      <c r="EC31" s="236"/>
      <c r="ED31" s="236"/>
      <c r="EE31" s="236"/>
      <c r="EF31" s="236"/>
      <c r="EG31" s="236"/>
      <c r="EH31" s="236"/>
      <c r="EI31" s="236"/>
      <c r="EJ31" s="236"/>
      <c r="EK31" s="236"/>
      <c r="EL31" s="236"/>
      <c r="EM31" s="236"/>
      <c r="EN31" s="236"/>
      <c r="EO31" s="236"/>
      <c r="EP31" s="236"/>
      <c r="EQ31" s="236"/>
      <c r="ER31" s="236"/>
      <c r="ES31" s="236"/>
      <c r="ET31" s="236"/>
      <c r="EU31" s="236"/>
      <c r="EV31" s="236"/>
      <c r="EW31" s="236"/>
      <c r="EX31" s="236"/>
      <c r="EY31" s="236"/>
      <c r="EZ31" s="236"/>
      <c r="FA31" s="236"/>
      <c r="FB31" s="236"/>
      <c r="FC31" s="236"/>
      <c r="FD31" s="236"/>
      <c r="FE31" s="236"/>
      <c r="FF31" s="236"/>
      <c r="FG31" s="236"/>
      <c r="FH31" s="236"/>
      <c r="FI31" s="236"/>
      <c r="FJ31" s="236"/>
      <c r="FK31" s="236"/>
      <c r="FL31" s="236"/>
      <c r="FM31" s="236"/>
      <c r="FN31" s="236"/>
      <c r="FO31" s="236"/>
      <c r="FP31" s="236"/>
      <c r="FQ31" s="236"/>
      <c r="FR31" s="236"/>
      <c r="FS31" s="236"/>
      <c r="FT31" s="236"/>
      <c r="FU31" s="236"/>
      <c r="FV31" s="236"/>
      <c r="FW31" s="236"/>
      <c r="FX31" s="236"/>
      <c r="FY31" s="236"/>
      <c r="FZ31" s="236"/>
      <c r="GA31" s="236"/>
      <c r="GB31" s="236"/>
      <c r="GC31" s="236"/>
      <c r="GD31" s="236"/>
      <c r="GE31" s="236"/>
      <c r="GF31" s="236"/>
      <c r="GG31" s="236"/>
      <c r="GH31" s="236"/>
      <c r="GI31" s="236"/>
      <c r="GJ31" s="236"/>
      <c r="GK31" s="236"/>
      <c r="GL31" s="236"/>
      <c r="GM31" s="236"/>
      <c r="GN31" s="236"/>
      <c r="GO31" s="236"/>
      <c r="GP31" s="236"/>
      <c r="GQ31" s="236"/>
      <c r="GR31" s="236"/>
      <c r="GS31" s="236"/>
      <c r="GT31" s="236"/>
      <c r="GU31" s="236"/>
      <c r="GV31" s="236"/>
      <c r="GW31" s="236"/>
      <c r="GX31" s="236"/>
      <c r="GY31" s="236"/>
      <c r="GZ31" s="236"/>
      <c r="HA31" s="236"/>
    </row>
    <row r="32" s="211" customFormat="1" ht="21" customHeight="1" spans="1:209">
      <c r="A32" s="237" t="s">
        <v>1398</v>
      </c>
      <c r="B32" s="233"/>
      <c r="C32" s="233">
        <v>3346</v>
      </c>
      <c r="D32" s="233">
        <v>3346</v>
      </c>
      <c r="E32" s="234">
        <f>D32/C32*100</f>
        <v>100</v>
      </c>
      <c r="F32" s="235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6"/>
      <c r="BN32" s="236"/>
      <c r="BO32" s="236"/>
      <c r="BP32" s="236"/>
      <c r="BQ32" s="236"/>
      <c r="BR32" s="236"/>
      <c r="BS32" s="236"/>
      <c r="BT32" s="236"/>
      <c r="BU32" s="236"/>
      <c r="BV32" s="236"/>
      <c r="BW32" s="236"/>
      <c r="BX32" s="236"/>
      <c r="BY32" s="236"/>
      <c r="BZ32" s="236"/>
      <c r="CA32" s="236"/>
      <c r="CB32" s="236"/>
      <c r="CC32" s="236"/>
      <c r="CD32" s="236"/>
      <c r="CE32" s="236"/>
      <c r="CF32" s="236"/>
      <c r="CG32" s="236"/>
      <c r="CH32" s="236"/>
      <c r="CI32" s="236"/>
      <c r="CJ32" s="236"/>
      <c r="CK32" s="236"/>
      <c r="CL32" s="236"/>
      <c r="CM32" s="236"/>
      <c r="CN32" s="236"/>
      <c r="CO32" s="236"/>
      <c r="CP32" s="236"/>
      <c r="CQ32" s="236"/>
      <c r="CR32" s="236"/>
      <c r="CS32" s="236"/>
      <c r="CT32" s="236"/>
      <c r="CU32" s="236"/>
      <c r="CV32" s="236"/>
      <c r="CW32" s="236"/>
      <c r="CX32" s="236"/>
      <c r="CY32" s="236"/>
      <c r="CZ32" s="236"/>
      <c r="DA32" s="236"/>
      <c r="DB32" s="236"/>
      <c r="DC32" s="236"/>
      <c r="DD32" s="236"/>
      <c r="DE32" s="236"/>
      <c r="DF32" s="236"/>
      <c r="DG32" s="236"/>
      <c r="DH32" s="236"/>
      <c r="DI32" s="236"/>
      <c r="DJ32" s="236"/>
      <c r="DK32" s="236"/>
      <c r="DL32" s="236"/>
      <c r="DM32" s="236"/>
      <c r="DN32" s="236"/>
      <c r="DO32" s="236"/>
      <c r="DP32" s="236"/>
      <c r="DQ32" s="236"/>
      <c r="DR32" s="236"/>
      <c r="DS32" s="236"/>
      <c r="DT32" s="236"/>
      <c r="DU32" s="236"/>
      <c r="DV32" s="236"/>
      <c r="DW32" s="236"/>
      <c r="DX32" s="236"/>
      <c r="DY32" s="236"/>
      <c r="DZ32" s="236"/>
      <c r="EA32" s="236"/>
      <c r="EB32" s="236"/>
      <c r="EC32" s="236"/>
      <c r="ED32" s="236"/>
      <c r="EE32" s="236"/>
      <c r="EF32" s="236"/>
      <c r="EG32" s="236"/>
      <c r="EH32" s="236"/>
      <c r="EI32" s="236"/>
      <c r="EJ32" s="236"/>
      <c r="EK32" s="236"/>
      <c r="EL32" s="236"/>
      <c r="EM32" s="236"/>
      <c r="EN32" s="236"/>
      <c r="EO32" s="236"/>
      <c r="EP32" s="236"/>
      <c r="EQ32" s="236"/>
      <c r="ER32" s="236"/>
      <c r="ES32" s="236"/>
      <c r="ET32" s="236"/>
      <c r="EU32" s="236"/>
      <c r="EV32" s="236"/>
      <c r="EW32" s="236"/>
      <c r="EX32" s="236"/>
      <c r="EY32" s="236"/>
      <c r="EZ32" s="236"/>
      <c r="FA32" s="236"/>
      <c r="FB32" s="236"/>
      <c r="FC32" s="236"/>
      <c r="FD32" s="236"/>
      <c r="FE32" s="236"/>
      <c r="FF32" s="236"/>
      <c r="FG32" s="236"/>
      <c r="FH32" s="236"/>
      <c r="FI32" s="236"/>
      <c r="FJ32" s="236"/>
      <c r="FK32" s="236"/>
      <c r="FL32" s="236"/>
      <c r="FM32" s="236"/>
      <c r="FN32" s="236"/>
      <c r="FO32" s="236"/>
      <c r="FP32" s="236"/>
      <c r="FQ32" s="236"/>
      <c r="FR32" s="236"/>
      <c r="FS32" s="236"/>
      <c r="FT32" s="236"/>
      <c r="FU32" s="236"/>
      <c r="FV32" s="236"/>
      <c r="FW32" s="236"/>
      <c r="FX32" s="236"/>
      <c r="FY32" s="236"/>
      <c r="FZ32" s="236"/>
      <c r="GA32" s="236"/>
      <c r="GB32" s="236"/>
      <c r="GC32" s="236"/>
      <c r="GD32" s="236"/>
      <c r="GE32" s="236"/>
      <c r="GF32" s="236"/>
      <c r="GG32" s="236"/>
      <c r="GH32" s="236"/>
      <c r="GI32" s="236"/>
      <c r="GJ32" s="236"/>
      <c r="GK32" s="236"/>
      <c r="GL32" s="236"/>
      <c r="GM32" s="236"/>
      <c r="GN32" s="236"/>
      <c r="GO32" s="236"/>
      <c r="GP32" s="236"/>
      <c r="GQ32" s="236"/>
      <c r="GR32" s="236"/>
      <c r="GS32" s="236"/>
      <c r="GT32" s="236"/>
      <c r="GU32" s="236"/>
      <c r="GV32" s="236"/>
      <c r="GW32" s="236"/>
      <c r="GX32" s="236"/>
      <c r="GY32" s="236"/>
      <c r="GZ32" s="236"/>
      <c r="HA32" s="236"/>
    </row>
    <row r="33" s="211" customFormat="1" ht="21" customHeight="1" spans="1:209">
      <c r="A33" s="237" t="s">
        <v>1399</v>
      </c>
      <c r="B33" s="233"/>
      <c r="C33" s="233"/>
      <c r="D33" s="233">
        <v>0</v>
      </c>
      <c r="E33" s="234"/>
      <c r="F33" s="235"/>
      <c r="G33" s="236"/>
      <c r="H33" s="236">
        <v>3270</v>
      </c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R33" s="236"/>
      <c r="BS33" s="236"/>
      <c r="BT33" s="236"/>
      <c r="BU33" s="236"/>
      <c r="BV33" s="236"/>
      <c r="BW33" s="236"/>
      <c r="BX33" s="236"/>
      <c r="BY33" s="236"/>
      <c r="BZ33" s="236"/>
      <c r="CA33" s="236"/>
      <c r="CB33" s="236"/>
      <c r="CC33" s="236"/>
      <c r="CD33" s="236"/>
      <c r="CE33" s="236"/>
      <c r="CF33" s="236"/>
      <c r="CG33" s="236"/>
      <c r="CH33" s="236"/>
      <c r="CI33" s="236"/>
      <c r="CJ33" s="236"/>
      <c r="CK33" s="236"/>
      <c r="CL33" s="236"/>
      <c r="CM33" s="236"/>
      <c r="CN33" s="236"/>
      <c r="CO33" s="236"/>
      <c r="CP33" s="236"/>
      <c r="CQ33" s="236"/>
      <c r="CR33" s="236"/>
      <c r="CS33" s="236"/>
      <c r="CT33" s="236"/>
      <c r="CU33" s="236"/>
      <c r="CV33" s="236"/>
      <c r="CW33" s="236"/>
      <c r="CX33" s="236"/>
      <c r="CY33" s="236"/>
      <c r="CZ33" s="236"/>
      <c r="DA33" s="236"/>
      <c r="DB33" s="236"/>
      <c r="DC33" s="236"/>
      <c r="DD33" s="236"/>
      <c r="DE33" s="236"/>
      <c r="DF33" s="236"/>
      <c r="DG33" s="236"/>
      <c r="DH33" s="236"/>
      <c r="DI33" s="236"/>
      <c r="DJ33" s="236"/>
      <c r="DK33" s="236"/>
      <c r="DL33" s="236"/>
      <c r="DM33" s="236"/>
      <c r="DN33" s="236"/>
      <c r="DO33" s="236"/>
      <c r="DP33" s="236"/>
      <c r="DQ33" s="236"/>
      <c r="DR33" s="236"/>
      <c r="DS33" s="236"/>
      <c r="DT33" s="236"/>
      <c r="DU33" s="236"/>
      <c r="DV33" s="236"/>
      <c r="DW33" s="236"/>
      <c r="DX33" s="236"/>
      <c r="DY33" s="236"/>
      <c r="DZ33" s="236"/>
      <c r="EA33" s="236"/>
      <c r="EB33" s="236"/>
      <c r="EC33" s="236"/>
      <c r="ED33" s="236"/>
      <c r="EE33" s="236"/>
      <c r="EF33" s="236"/>
      <c r="EG33" s="236"/>
      <c r="EH33" s="236"/>
      <c r="EI33" s="236"/>
      <c r="EJ33" s="236"/>
      <c r="EK33" s="236"/>
      <c r="EL33" s="236"/>
      <c r="EM33" s="236"/>
      <c r="EN33" s="236"/>
      <c r="EO33" s="236"/>
      <c r="EP33" s="236"/>
      <c r="EQ33" s="236"/>
      <c r="ER33" s="236"/>
      <c r="ES33" s="236"/>
      <c r="ET33" s="236"/>
      <c r="EU33" s="236"/>
      <c r="EV33" s="236"/>
      <c r="EW33" s="236"/>
      <c r="EX33" s="236"/>
      <c r="EY33" s="236"/>
      <c r="EZ33" s="236"/>
      <c r="FA33" s="236"/>
      <c r="FB33" s="236"/>
      <c r="FC33" s="236"/>
      <c r="FD33" s="236"/>
      <c r="FE33" s="236"/>
      <c r="FF33" s="236"/>
      <c r="FG33" s="236"/>
      <c r="FH33" s="236"/>
      <c r="FI33" s="236"/>
      <c r="FJ33" s="236"/>
      <c r="FK33" s="236"/>
      <c r="FL33" s="236"/>
      <c r="FM33" s="236"/>
      <c r="FN33" s="236"/>
      <c r="FO33" s="236"/>
      <c r="FP33" s="236"/>
      <c r="FQ33" s="236"/>
      <c r="FR33" s="236"/>
      <c r="FS33" s="236"/>
      <c r="FT33" s="236"/>
      <c r="FU33" s="236"/>
      <c r="FV33" s="236"/>
      <c r="FW33" s="236"/>
      <c r="FX33" s="236"/>
      <c r="FY33" s="236"/>
      <c r="FZ33" s="236"/>
      <c r="GA33" s="236"/>
      <c r="GB33" s="236"/>
      <c r="GC33" s="236"/>
      <c r="GD33" s="236"/>
      <c r="GE33" s="236"/>
      <c r="GF33" s="236"/>
      <c r="GG33" s="236"/>
      <c r="GH33" s="236"/>
      <c r="GI33" s="236"/>
      <c r="GJ33" s="236"/>
      <c r="GK33" s="236"/>
      <c r="GL33" s="236"/>
      <c r="GM33" s="236"/>
      <c r="GN33" s="236"/>
      <c r="GO33" s="236"/>
      <c r="GP33" s="236"/>
      <c r="GQ33" s="236"/>
      <c r="GR33" s="236"/>
      <c r="GS33" s="236"/>
      <c r="GT33" s="236"/>
      <c r="GU33" s="236"/>
      <c r="GV33" s="236"/>
      <c r="GW33" s="236"/>
      <c r="GX33" s="236"/>
      <c r="GY33" s="236"/>
      <c r="GZ33" s="236"/>
      <c r="HA33" s="236"/>
    </row>
    <row r="34" s="211" customFormat="1" ht="21" customHeight="1" spans="1:209">
      <c r="A34" s="237" t="s">
        <v>1400</v>
      </c>
      <c r="B34" s="233"/>
      <c r="C34" s="233"/>
      <c r="D34" s="233">
        <v>0</v>
      </c>
      <c r="E34" s="234"/>
      <c r="F34" s="235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6"/>
      <c r="BN34" s="236"/>
      <c r="BO34" s="236"/>
      <c r="BP34" s="236"/>
      <c r="BQ34" s="236"/>
      <c r="BR34" s="236"/>
      <c r="BS34" s="236"/>
      <c r="BT34" s="236"/>
      <c r="BU34" s="236"/>
      <c r="BV34" s="236"/>
      <c r="BW34" s="236"/>
      <c r="BX34" s="236"/>
      <c r="BY34" s="236"/>
      <c r="BZ34" s="236"/>
      <c r="CA34" s="236"/>
      <c r="CB34" s="236"/>
      <c r="CC34" s="236"/>
      <c r="CD34" s="236"/>
      <c r="CE34" s="236"/>
      <c r="CF34" s="236"/>
      <c r="CG34" s="236"/>
      <c r="CH34" s="236"/>
      <c r="CI34" s="236"/>
      <c r="CJ34" s="236"/>
      <c r="CK34" s="236"/>
      <c r="CL34" s="236"/>
      <c r="CM34" s="236"/>
      <c r="CN34" s="236"/>
      <c r="CO34" s="236"/>
      <c r="CP34" s="236"/>
      <c r="CQ34" s="236"/>
      <c r="CR34" s="236"/>
      <c r="CS34" s="236"/>
      <c r="CT34" s="236"/>
      <c r="CU34" s="236"/>
      <c r="CV34" s="236"/>
      <c r="CW34" s="236"/>
      <c r="CX34" s="236"/>
      <c r="CY34" s="236"/>
      <c r="CZ34" s="236"/>
      <c r="DA34" s="236"/>
      <c r="DB34" s="236"/>
      <c r="DC34" s="236"/>
      <c r="DD34" s="236"/>
      <c r="DE34" s="236"/>
      <c r="DF34" s="236"/>
      <c r="DG34" s="236"/>
      <c r="DH34" s="236"/>
      <c r="DI34" s="236"/>
      <c r="DJ34" s="236"/>
      <c r="DK34" s="236"/>
      <c r="DL34" s="236"/>
      <c r="DM34" s="236"/>
      <c r="DN34" s="236"/>
      <c r="DO34" s="236"/>
      <c r="DP34" s="236"/>
      <c r="DQ34" s="236"/>
      <c r="DR34" s="236"/>
      <c r="DS34" s="236"/>
      <c r="DT34" s="236"/>
      <c r="DU34" s="236"/>
      <c r="DV34" s="236"/>
      <c r="DW34" s="236"/>
      <c r="DX34" s="236"/>
      <c r="DY34" s="236"/>
      <c r="DZ34" s="236"/>
      <c r="EA34" s="236"/>
      <c r="EB34" s="236"/>
      <c r="EC34" s="236"/>
      <c r="ED34" s="236"/>
      <c r="EE34" s="236"/>
      <c r="EF34" s="236"/>
      <c r="EG34" s="236"/>
      <c r="EH34" s="236"/>
      <c r="EI34" s="236"/>
      <c r="EJ34" s="236"/>
      <c r="EK34" s="236"/>
      <c r="EL34" s="236"/>
      <c r="EM34" s="236"/>
      <c r="EN34" s="236"/>
      <c r="EO34" s="236"/>
      <c r="EP34" s="236"/>
      <c r="EQ34" s="236"/>
      <c r="ER34" s="236"/>
      <c r="ES34" s="236"/>
      <c r="ET34" s="236"/>
      <c r="EU34" s="236"/>
      <c r="EV34" s="236"/>
      <c r="EW34" s="236"/>
      <c r="EX34" s="236"/>
      <c r="EY34" s="236"/>
      <c r="EZ34" s="236"/>
      <c r="FA34" s="236"/>
      <c r="FB34" s="236"/>
      <c r="FC34" s="236"/>
      <c r="FD34" s="236"/>
      <c r="FE34" s="236"/>
      <c r="FF34" s="236"/>
      <c r="FG34" s="236"/>
      <c r="FH34" s="236"/>
      <c r="FI34" s="236"/>
      <c r="FJ34" s="236"/>
      <c r="FK34" s="236"/>
      <c r="FL34" s="236"/>
      <c r="FM34" s="236"/>
      <c r="FN34" s="236"/>
      <c r="FO34" s="236"/>
      <c r="FP34" s="236"/>
      <c r="FQ34" s="236"/>
      <c r="FR34" s="236"/>
      <c r="FS34" s="236"/>
      <c r="FT34" s="236"/>
      <c r="FU34" s="236"/>
      <c r="FV34" s="236"/>
      <c r="FW34" s="236"/>
      <c r="FX34" s="236"/>
      <c r="FY34" s="236"/>
      <c r="FZ34" s="236"/>
      <c r="GA34" s="236"/>
      <c r="GB34" s="236"/>
      <c r="GC34" s="236"/>
      <c r="GD34" s="236"/>
      <c r="GE34" s="236"/>
      <c r="GF34" s="236"/>
      <c r="GG34" s="236"/>
      <c r="GH34" s="236"/>
      <c r="GI34" s="236"/>
      <c r="GJ34" s="236"/>
      <c r="GK34" s="236"/>
      <c r="GL34" s="236"/>
      <c r="GM34" s="236"/>
      <c r="GN34" s="236"/>
      <c r="GO34" s="236"/>
      <c r="GP34" s="236"/>
      <c r="GQ34" s="236"/>
      <c r="GR34" s="236"/>
      <c r="GS34" s="236"/>
      <c r="GT34" s="236"/>
      <c r="GU34" s="236"/>
      <c r="GV34" s="236"/>
      <c r="GW34" s="236"/>
      <c r="GX34" s="236"/>
      <c r="GY34" s="236"/>
      <c r="GZ34" s="236"/>
      <c r="HA34" s="236"/>
    </row>
    <row r="35" s="211" customFormat="1" ht="21" customHeight="1" spans="1:209">
      <c r="A35" s="237" t="s">
        <v>1401</v>
      </c>
      <c r="B35" s="233">
        <v>9792</v>
      </c>
      <c r="C35" s="233">
        <v>36478</v>
      </c>
      <c r="D35" s="233">
        <v>39244</v>
      </c>
      <c r="E35" s="234">
        <f>D35/C35*100</f>
        <v>107.582652557706</v>
      </c>
      <c r="F35" s="235">
        <f>D35/H35*100-100</f>
        <v>-46.3102306618874</v>
      </c>
      <c r="G35" s="236"/>
      <c r="H35" s="236">
        <v>73094</v>
      </c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6"/>
      <c r="BQ35" s="236"/>
      <c r="BR35" s="236"/>
      <c r="BS35" s="236"/>
      <c r="BT35" s="236"/>
      <c r="BU35" s="236"/>
      <c r="BV35" s="236"/>
      <c r="BW35" s="236"/>
      <c r="BX35" s="236"/>
      <c r="BY35" s="236"/>
      <c r="BZ35" s="236"/>
      <c r="CA35" s="236"/>
      <c r="CB35" s="236"/>
      <c r="CC35" s="236"/>
      <c r="CD35" s="236"/>
      <c r="CE35" s="236"/>
      <c r="CF35" s="236"/>
      <c r="CG35" s="236"/>
      <c r="CH35" s="236"/>
      <c r="CI35" s="236"/>
      <c r="CJ35" s="236"/>
      <c r="CK35" s="236"/>
      <c r="CL35" s="236"/>
      <c r="CM35" s="236"/>
      <c r="CN35" s="236"/>
      <c r="CO35" s="236"/>
      <c r="CP35" s="236"/>
      <c r="CQ35" s="236"/>
      <c r="CR35" s="236"/>
      <c r="CS35" s="236"/>
      <c r="CT35" s="236"/>
      <c r="CU35" s="236"/>
      <c r="CV35" s="236"/>
      <c r="CW35" s="236"/>
      <c r="CX35" s="236"/>
      <c r="CY35" s="236"/>
      <c r="CZ35" s="236"/>
      <c r="DA35" s="236"/>
      <c r="DB35" s="236"/>
      <c r="DC35" s="236"/>
      <c r="DD35" s="236"/>
      <c r="DE35" s="236"/>
      <c r="DF35" s="236"/>
      <c r="DG35" s="236"/>
      <c r="DH35" s="236"/>
      <c r="DI35" s="236"/>
      <c r="DJ35" s="236"/>
      <c r="DK35" s="236"/>
      <c r="DL35" s="236"/>
      <c r="DM35" s="236"/>
      <c r="DN35" s="236"/>
      <c r="DO35" s="236"/>
      <c r="DP35" s="236"/>
      <c r="DQ35" s="236"/>
      <c r="DR35" s="236"/>
      <c r="DS35" s="236"/>
      <c r="DT35" s="236"/>
      <c r="DU35" s="236"/>
      <c r="DV35" s="236"/>
      <c r="DW35" s="236"/>
      <c r="DX35" s="236"/>
      <c r="DY35" s="236"/>
      <c r="DZ35" s="236"/>
      <c r="EA35" s="236"/>
      <c r="EB35" s="236"/>
      <c r="EC35" s="236"/>
      <c r="ED35" s="236"/>
      <c r="EE35" s="236"/>
      <c r="EF35" s="236"/>
      <c r="EG35" s="236"/>
      <c r="EH35" s="236"/>
      <c r="EI35" s="236"/>
      <c r="EJ35" s="236"/>
      <c r="EK35" s="236"/>
      <c r="EL35" s="236"/>
      <c r="EM35" s="236"/>
      <c r="EN35" s="236"/>
      <c r="EO35" s="236"/>
      <c r="EP35" s="236"/>
      <c r="EQ35" s="236"/>
      <c r="ER35" s="236"/>
      <c r="ES35" s="236"/>
      <c r="ET35" s="236"/>
      <c r="EU35" s="236"/>
      <c r="EV35" s="236"/>
      <c r="EW35" s="236"/>
      <c r="EX35" s="236"/>
      <c r="EY35" s="236"/>
      <c r="EZ35" s="236"/>
      <c r="FA35" s="236"/>
      <c r="FB35" s="236"/>
      <c r="FC35" s="236"/>
      <c r="FD35" s="236"/>
      <c r="FE35" s="236"/>
      <c r="FF35" s="236"/>
      <c r="FG35" s="236"/>
      <c r="FH35" s="236"/>
      <c r="FI35" s="236"/>
      <c r="FJ35" s="236"/>
      <c r="FK35" s="236"/>
      <c r="FL35" s="236"/>
      <c r="FM35" s="236"/>
      <c r="FN35" s="236"/>
      <c r="FO35" s="236"/>
      <c r="FP35" s="236"/>
      <c r="FQ35" s="236"/>
      <c r="FR35" s="236"/>
      <c r="FS35" s="236"/>
      <c r="FT35" s="236"/>
      <c r="FU35" s="236"/>
      <c r="FV35" s="236"/>
      <c r="FW35" s="236"/>
      <c r="FX35" s="236"/>
      <c r="FY35" s="236"/>
      <c r="FZ35" s="236"/>
      <c r="GA35" s="236"/>
      <c r="GB35" s="236"/>
      <c r="GC35" s="236"/>
      <c r="GD35" s="236"/>
      <c r="GE35" s="236"/>
      <c r="GF35" s="236"/>
      <c r="GG35" s="236"/>
      <c r="GH35" s="236"/>
      <c r="GI35" s="236"/>
      <c r="GJ35" s="236"/>
      <c r="GK35" s="236"/>
      <c r="GL35" s="236"/>
      <c r="GM35" s="236"/>
      <c r="GN35" s="236"/>
      <c r="GO35" s="236"/>
      <c r="GP35" s="236"/>
      <c r="GQ35" s="236"/>
      <c r="GR35" s="236"/>
      <c r="GS35" s="236"/>
      <c r="GT35" s="236"/>
      <c r="GU35" s="236"/>
      <c r="GV35" s="236"/>
      <c r="GW35" s="236"/>
      <c r="GX35" s="236"/>
      <c r="GY35" s="236"/>
      <c r="GZ35" s="236"/>
      <c r="HA35" s="236"/>
    </row>
    <row r="36" s="211" customFormat="1" ht="21" customHeight="1" spans="1:209">
      <c r="A36" s="237" t="s">
        <v>1402</v>
      </c>
      <c r="B36" s="233"/>
      <c r="C36" s="233"/>
      <c r="D36" s="233"/>
      <c r="E36" s="234"/>
      <c r="F36" s="235"/>
      <c r="G36" s="236"/>
      <c r="H36" s="236">
        <v>0</v>
      </c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236"/>
      <c r="BT36" s="236"/>
      <c r="BU36" s="236"/>
      <c r="BV36" s="236"/>
      <c r="BW36" s="236"/>
      <c r="BX36" s="236"/>
      <c r="BY36" s="236"/>
      <c r="BZ36" s="236"/>
      <c r="CA36" s="236"/>
      <c r="CB36" s="236"/>
      <c r="CC36" s="236"/>
      <c r="CD36" s="236"/>
      <c r="CE36" s="236"/>
      <c r="CF36" s="236"/>
      <c r="CG36" s="236"/>
      <c r="CH36" s="236"/>
      <c r="CI36" s="236"/>
      <c r="CJ36" s="236"/>
      <c r="CK36" s="236"/>
      <c r="CL36" s="236"/>
      <c r="CM36" s="236"/>
      <c r="CN36" s="236"/>
      <c r="CO36" s="236"/>
      <c r="CP36" s="236"/>
      <c r="CQ36" s="236"/>
      <c r="CR36" s="236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236"/>
      <c r="DH36" s="236"/>
      <c r="DI36" s="236"/>
      <c r="DJ36" s="236"/>
      <c r="DK36" s="236"/>
      <c r="DL36" s="236"/>
      <c r="DM36" s="236"/>
      <c r="DN36" s="236"/>
      <c r="DO36" s="236"/>
      <c r="DP36" s="236"/>
      <c r="DQ36" s="236"/>
      <c r="DR36" s="236"/>
      <c r="DS36" s="236"/>
      <c r="DT36" s="236"/>
      <c r="DU36" s="236"/>
      <c r="DV36" s="236"/>
      <c r="DW36" s="236"/>
      <c r="DX36" s="236"/>
      <c r="DY36" s="236"/>
      <c r="DZ36" s="236"/>
      <c r="EA36" s="236"/>
      <c r="EB36" s="236"/>
      <c r="EC36" s="236"/>
      <c r="ED36" s="236"/>
      <c r="EE36" s="236"/>
      <c r="EF36" s="236"/>
      <c r="EG36" s="236"/>
      <c r="EH36" s="236"/>
      <c r="EI36" s="236"/>
      <c r="EJ36" s="236"/>
      <c r="EK36" s="236"/>
      <c r="EL36" s="236"/>
      <c r="EM36" s="236"/>
      <c r="EN36" s="236"/>
      <c r="EO36" s="236"/>
      <c r="EP36" s="236"/>
      <c r="EQ36" s="236"/>
      <c r="ER36" s="236"/>
      <c r="ES36" s="236"/>
      <c r="ET36" s="236"/>
      <c r="EU36" s="236"/>
      <c r="EV36" s="236"/>
      <c r="EW36" s="236"/>
      <c r="EX36" s="236"/>
      <c r="EY36" s="236"/>
      <c r="EZ36" s="236"/>
      <c r="FA36" s="236"/>
      <c r="FB36" s="236"/>
      <c r="FC36" s="236"/>
      <c r="FD36" s="236"/>
      <c r="FE36" s="236"/>
      <c r="FF36" s="236"/>
      <c r="FG36" s="236"/>
      <c r="FH36" s="236"/>
      <c r="FI36" s="236"/>
      <c r="FJ36" s="236"/>
      <c r="FK36" s="236"/>
      <c r="FL36" s="236"/>
      <c r="FM36" s="236"/>
      <c r="FN36" s="236"/>
      <c r="FO36" s="236"/>
      <c r="FP36" s="236"/>
      <c r="FQ36" s="236"/>
      <c r="FR36" s="236"/>
      <c r="FS36" s="236"/>
      <c r="FT36" s="236"/>
      <c r="FU36" s="236"/>
      <c r="FV36" s="236"/>
      <c r="FW36" s="236"/>
      <c r="FX36" s="236"/>
      <c r="FY36" s="236"/>
      <c r="FZ36" s="236"/>
      <c r="GA36" s="236"/>
      <c r="GB36" s="236"/>
      <c r="GC36" s="236"/>
      <c r="GD36" s="236"/>
      <c r="GE36" s="236"/>
      <c r="GF36" s="236"/>
      <c r="GG36" s="236"/>
      <c r="GH36" s="236"/>
      <c r="GI36" s="236"/>
      <c r="GJ36" s="236"/>
      <c r="GK36" s="236"/>
      <c r="GL36" s="236"/>
      <c r="GM36" s="236"/>
      <c r="GN36" s="236"/>
      <c r="GO36" s="236"/>
      <c r="GP36" s="236"/>
      <c r="GQ36" s="236"/>
      <c r="GR36" s="236"/>
      <c r="GS36" s="236"/>
      <c r="GT36" s="236"/>
      <c r="GU36" s="236"/>
      <c r="GV36" s="236"/>
      <c r="GW36" s="236"/>
      <c r="GX36" s="236"/>
      <c r="GY36" s="236"/>
      <c r="GZ36" s="236"/>
      <c r="HA36" s="236"/>
    </row>
    <row r="37" s="211" customFormat="1" ht="21" customHeight="1" spans="1:209">
      <c r="A37" s="237" t="s">
        <v>1403</v>
      </c>
      <c r="B37" s="233"/>
      <c r="C37" s="233"/>
      <c r="D37" s="233"/>
      <c r="E37" s="234"/>
      <c r="F37" s="235"/>
      <c r="G37" s="236"/>
      <c r="H37" s="236">
        <v>0</v>
      </c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6"/>
      <c r="DC37" s="236"/>
      <c r="DD37" s="236"/>
      <c r="DE37" s="236"/>
      <c r="DF37" s="236"/>
      <c r="DG37" s="236"/>
      <c r="DH37" s="236"/>
      <c r="DI37" s="236"/>
      <c r="DJ37" s="236"/>
      <c r="DK37" s="236"/>
      <c r="DL37" s="236"/>
      <c r="DM37" s="236"/>
      <c r="DN37" s="236"/>
      <c r="DO37" s="236"/>
      <c r="DP37" s="236"/>
      <c r="DQ37" s="236"/>
      <c r="DR37" s="236"/>
      <c r="DS37" s="236"/>
      <c r="DT37" s="236"/>
      <c r="DU37" s="236"/>
      <c r="DV37" s="236"/>
      <c r="DW37" s="236"/>
      <c r="DX37" s="236"/>
      <c r="DY37" s="236"/>
      <c r="DZ37" s="236"/>
      <c r="EA37" s="236"/>
      <c r="EB37" s="236"/>
      <c r="EC37" s="236"/>
      <c r="ED37" s="236"/>
      <c r="EE37" s="236"/>
      <c r="EF37" s="236"/>
      <c r="EG37" s="236"/>
      <c r="EH37" s="236"/>
      <c r="EI37" s="236"/>
      <c r="EJ37" s="236"/>
      <c r="EK37" s="236"/>
      <c r="EL37" s="236"/>
      <c r="EM37" s="236"/>
      <c r="EN37" s="236"/>
      <c r="EO37" s="236"/>
      <c r="EP37" s="236"/>
      <c r="EQ37" s="236"/>
      <c r="ER37" s="236"/>
      <c r="ES37" s="236"/>
      <c r="ET37" s="236"/>
      <c r="EU37" s="236"/>
      <c r="EV37" s="236"/>
      <c r="EW37" s="236"/>
      <c r="EX37" s="236"/>
      <c r="EY37" s="236"/>
      <c r="EZ37" s="236"/>
      <c r="FA37" s="236"/>
      <c r="FB37" s="236"/>
      <c r="FC37" s="236"/>
      <c r="FD37" s="236"/>
      <c r="FE37" s="236"/>
      <c r="FF37" s="236"/>
      <c r="FG37" s="236"/>
      <c r="FH37" s="236"/>
      <c r="FI37" s="236"/>
      <c r="FJ37" s="236"/>
      <c r="FK37" s="236"/>
      <c r="FL37" s="236"/>
      <c r="FM37" s="236"/>
      <c r="FN37" s="236"/>
      <c r="FO37" s="236"/>
      <c r="FP37" s="236"/>
      <c r="FQ37" s="236"/>
      <c r="FR37" s="236"/>
      <c r="FS37" s="236"/>
      <c r="FT37" s="236"/>
      <c r="FU37" s="236"/>
      <c r="FV37" s="236"/>
      <c r="FW37" s="236"/>
      <c r="FX37" s="236"/>
      <c r="FY37" s="236"/>
      <c r="FZ37" s="236"/>
      <c r="GA37" s="236"/>
      <c r="GB37" s="236"/>
      <c r="GC37" s="236"/>
      <c r="GD37" s="236"/>
      <c r="GE37" s="236"/>
      <c r="GF37" s="236"/>
      <c r="GG37" s="236"/>
      <c r="GH37" s="236"/>
      <c r="GI37" s="236"/>
      <c r="GJ37" s="236"/>
      <c r="GK37" s="236"/>
      <c r="GL37" s="236"/>
      <c r="GM37" s="236"/>
      <c r="GN37" s="236"/>
      <c r="GO37" s="236"/>
      <c r="GP37" s="236"/>
      <c r="GQ37" s="236"/>
      <c r="GR37" s="236"/>
      <c r="GS37" s="236"/>
      <c r="GT37" s="236"/>
      <c r="GU37" s="236"/>
      <c r="GV37" s="236"/>
      <c r="GW37" s="236"/>
      <c r="GX37" s="236"/>
      <c r="GY37" s="236"/>
      <c r="GZ37" s="236"/>
      <c r="HA37" s="236"/>
    </row>
    <row r="38" s="211" customFormat="1" ht="21" customHeight="1" spans="1:209">
      <c r="A38" s="237" t="s">
        <v>1404</v>
      </c>
      <c r="B38" s="233">
        <v>1500</v>
      </c>
      <c r="C38" s="233">
        <v>1868</v>
      </c>
      <c r="D38" s="233">
        <v>275</v>
      </c>
      <c r="E38" s="234">
        <f>D38/C38*100</f>
        <v>14.7216274089936</v>
      </c>
      <c r="F38" s="235">
        <f>D38/H38*100-100</f>
        <v>-67.6470588235294</v>
      </c>
      <c r="G38" s="236"/>
      <c r="H38" s="236">
        <v>850</v>
      </c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  <c r="CF38" s="236"/>
      <c r="CG38" s="236"/>
      <c r="CH38" s="236"/>
      <c r="CI38" s="236"/>
      <c r="CJ38" s="236"/>
      <c r="CK38" s="236"/>
      <c r="CL38" s="236"/>
      <c r="CM38" s="236"/>
      <c r="CN38" s="236"/>
      <c r="CO38" s="236"/>
      <c r="CP38" s="236"/>
      <c r="CQ38" s="236"/>
      <c r="CR38" s="236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6"/>
      <c r="DV38" s="236"/>
      <c r="DW38" s="236"/>
      <c r="DX38" s="236"/>
      <c r="DY38" s="236"/>
      <c r="DZ38" s="236"/>
      <c r="EA38" s="236"/>
      <c r="EB38" s="236"/>
      <c r="EC38" s="236"/>
      <c r="ED38" s="236"/>
      <c r="EE38" s="236"/>
      <c r="EF38" s="236"/>
      <c r="EG38" s="236"/>
      <c r="EH38" s="236"/>
      <c r="EI38" s="236"/>
      <c r="EJ38" s="236"/>
      <c r="EK38" s="236"/>
      <c r="EL38" s="236"/>
      <c r="EM38" s="236"/>
      <c r="EN38" s="236"/>
      <c r="EO38" s="236"/>
      <c r="EP38" s="236"/>
      <c r="EQ38" s="236"/>
      <c r="ER38" s="236"/>
      <c r="ES38" s="236"/>
      <c r="ET38" s="236"/>
      <c r="EU38" s="236"/>
      <c r="EV38" s="236"/>
      <c r="EW38" s="236"/>
      <c r="EX38" s="236"/>
      <c r="EY38" s="236"/>
      <c r="EZ38" s="236"/>
      <c r="FA38" s="236"/>
      <c r="FB38" s="236"/>
      <c r="FC38" s="236"/>
      <c r="FD38" s="236"/>
      <c r="FE38" s="236"/>
      <c r="FF38" s="236"/>
      <c r="FG38" s="236"/>
      <c r="FH38" s="236"/>
      <c r="FI38" s="236"/>
      <c r="FJ38" s="236"/>
      <c r="FK38" s="236"/>
      <c r="FL38" s="236"/>
      <c r="FM38" s="236"/>
      <c r="FN38" s="236"/>
      <c r="FO38" s="236"/>
      <c r="FP38" s="236"/>
      <c r="FQ38" s="236"/>
      <c r="FR38" s="236"/>
      <c r="FS38" s="236"/>
      <c r="FT38" s="236"/>
      <c r="FU38" s="236"/>
      <c r="FV38" s="236"/>
      <c r="FW38" s="236"/>
      <c r="FX38" s="236"/>
      <c r="FY38" s="236"/>
      <c r="FZ38" s="236"/>
      <c r="GA38" s="236"/>
      <c r="GB38" s="236"/>
      <c r="GC38" s="236"/>
      <c r="GD38" s="236"/>
      <c r="GE38" s="236"/>
      <c r="GF38" s="236"/>
      <c r="GG38" s="236"/>
      <c r="GH38" s="236"/>
      <c r="GI38" s="236"/>
      <c r="GJ38" s="236"/>
      <c r="GK38" s="236"/>
      <c r="GL38" s="236"/>
      <c r="GM38" s="236"/>
      <c r="GN38" s="236"/>
      <c r="GO38" s="236"/>
      <c r="GP38" s="236"/>
      <c r="GQ38" s="236"/>
      <c r="GR38" s="236"/>
      <c r="GS38" s="236"/>
      <c r="GT38" s="236"/>
      <c r="GU38" s="236"/>
      <c r="GV38" s="236"/>
      <c r="GW38" s="236"/>
      <c r="GX38" s="236"/>
      <c r="GY38" s="236"/>
      <c r="GZ38" s="236"/>
      <c r="HA38" s="236"/>
    </row>
    <row r="39" s="211" customFormat="1" ht="21" customHeight="1" spans="1:209">
      <c r="A39" s="237" t="s">
        <v>1405</v>
      </c>
      <c r="B39" s="233">
        <v>500</v>
      </c>
      <c r="C39" s="233">
        <v>600</v>
      </c>
      <c r="D39" s="233">
        <v>600</v>
      </c>
      <c r="E39" s="234">
        <f>D39/C39*100</f>
        <v>100</v>
      </c>
      <c r="F39" s="235">
        <f>D39/H39*100-100</f>
        <v>20</v>
      </c>
      <c r="G39" s="236"/>
      <c r="H39" s="236">
        <v>500</v>
      </c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6"/>
      <c r="AQ39" s="236"/>
      <c r="AR39" s="236"/>
      <c r="AS39" s="236"/>
      <c r="AT39" s="236"/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236"/>
      <c r="BF39" s="236"/>
      <c r="BG39" s="236"/>
      <c r="BH39" s="236"/>
      <c r="BI39" s="236"/>
      <c r="BJ39" s="236"/>
      <c r="BK39" s="236"/>
      <c r="BL39" s="236"/>
      <c r="BM39" s="236"/>
      <c r="BN39" s="236"/>
      <c r="BO39" s="236"/>
      <c r="BP39" s="236"/>
      <c r="BQ39" s="236"/>
      <c r="BR39" s="236"/>
      <c r="BS39" s="236"/>
      <c r="BT39" s="236"/>
      <c r="BU39" s="236"/>
      <c r="BV39" s="236"/>
      <c r="BW39" s="236"/>
      <c r="BX39" s="236"/>
      <c r="BY39" s="236"/>
      <c r="BZ39" s="236"/>
      <c r="CA39" s="236"/>
      <c r="CB39" s="236"/>
      <c r="CC39" s="236"/>
      <c r="CD39" s="236"/>
      <c r="CE39" s="236"/>
      <c r="CF39" s="236"/>
      <c r="CG39" s="236"/>
      <c r="CH39" s="236"/>
      <c r="CI39" s="236"/>
      <c r="CJ39" s="236"/>
      <c r="CK39" s="236"/>
      <c r="CL39" s="236"/>
      <c r="CM39" s="236"/>
      <c r="CN39" s="236"/>
      <c r="CO39" s="236"/>
      <c r="CP39" s="236"/>
      <c r="CQ39" s="236"/>
      <c r="CR39" s="236"/>
      <c r="CS39" s="236"/>
      <c r="CT39" s="236"/>
      <c r="CU39" s="236"/>
      <c r="CV39" s="236"/>
      <c r="CW39" s="236"/>
      <c r="CX39" s="236"/>
      <c r="CY39" s="236"/>
      <c r="CZ39" s="236"/>
      <c r="DA39" s="236"/>
      <c r="DB39" s="236"/>
      <c r="DC39" s="236"/>
      <c r="DD39" s="236"/>
      <c r="DE39" s="236"/>
      <c r="DF39" s="236"/>
      <c r="DG39" s="236"/>
      <c r="DH39" s="236"/>
      <c r="DI39" s="236"/>
      <c r="DJ39" s="236"/>
      <c r="DK39" s="236"/>
      <c r="DL39" s="236"/>
      <c r="DM39" s="236"/>
      <c r="DN39" s="236"/>
      <c r="DO39" s="236"/>
      <c r="DP39" s="236"/>
      <c r="DQ39" s="236"/>
      <c r="DR39" s="236"/>
      <c r="DS39" s="236"/>
      <c r="DT39" s="236"/>
      <c r="DU39" s="236"/>
      <c r="DV39" s="236"/>
      <c r="DW39" s="236"/>
      <c r="DX39" s="236"/>
      <c r="DY39" s="236"/>
      <c r="DZ39" s="236"/>
      <c r="EA39" s="236"/>
      <c r="EB39" s="236"/>
      <c r="EC39" s="236"/>
      <c r="ED39" s="236"/>
      <c r="EE39" s="236"/>
      <c r="EF39" s="236"/>
      <c r="EG39" s="236"/>
      <c r="EH39" s="236"/>
      <c r="EI39" s="236"/>
      <c r="EJ39" s="236"/>
      <c r="EK39" s="236"/>
      <c r="EL39" s="236"/>
      <c r="EM39" s="236"/>
      <c r="EN39" s="236"/>
      <c r="EO39" s="236"/>
      <c r="EP39" s="236"/>
      <c r="EQ39" s="236"/>
      <c r="ER39" s="236"/>
      <c r="ES39" s="236"/>
      <c r="ET39" s="236"/>
      <c r="EU39" s="236"/>
      <c r="EV39" s="236"/>
      <c r="EW39" s="236"/>
      <c r="EX39" s="236"/>
      <c r="EY39" s="236"/>
      <c r="EZ39" s="236"/>
      <c r="FA39" s="236"/>
      <c r="FB39" s="236"/>
      <c r="FC39" s="236"/>
      <c r="FD39" s="236"/>
      <c r="FE39" s="236"/>
      <c r="FF39" s="236"/>
      <c r="FG39" s="236"/>
      <c r="FH39" s="236"/>
      <c r="FI39" s="236"/>
      <c r="FJ39" s="236"/>
      <c r="FK39" s="236"/>
      <c r="FL39" s="236"/>
      <c r="FM39" s="236"/>
      <c r="FN39" s="236"/>
      <c r="FO39" s="236"/>
      <c r="FP39" s="236"/>
      <c r="FQ39" s="236"/>
      <c r="FR39" s="236"/>
      <c r="FS39" s="236"/>
      <c r="FT39" s="236"/>
      <c r="FU39" s="236"/>
      <c r="FV39" s="236"/>
      <c r="FW39" s="236"/>
      <c r="FX39" s="236"/>
      <c r="FY39" s="236"/>
      <c r="FZ39" s="236"/>
      <c r="GA39" s="236"/>
      <c r="GB39" s="236"/>
      <c r="GC39" s="236"/>
      <c r="GD39" s="236"/>
      <c r="GE39" s="236"/>
      <c r="GF39" s="236"/>
      <c r="GG39" s="236"/>
      <c r="GH39" s="236"/>
      <c r="GI39" s="236"/>
      <c r="GJ39" s="236"/>
      <c r="GK39" s="236"/>
      <c r="GL39" s="236"/>
      <c r="GM39" s="236"/>
      <c r="GN39" s="236"/>
      <c r="GO39" s="236"/>
      <c r="GP39" s="236"/>
      <c r="GQ39" s="236"/>
      <c r="GR39" s="236"/>
      <c r="GS39" s="236"/>
      <c r="GT39" s="236"/>
      <c r="GU39" s="236"/>
      <c r="GV39" s="236"/>
      <c r="GW39" s="236"/>
      <c r="GX39" s="236"/>
      <c r="GY39" s="236"/>
      <c r="GZ39" s="236"/>
      <c r="HA39" s="236"/>
    </row>
    <row r="40" s="211" customFormat="1" ht="21" customHeight="1" spans="1:209">
      <c r="A40" s="242" t="s">
        <v>1406</v>
      </c>
      <c r="B40" s="233">
        <v>0</v>
      </c>
      <c r="C40" s="233">
        <v>0</v>
      </c>
      <c r="D40" s="233">
        <v>0</v>
      </c>
      <c r="E40" s="234"/>
      <c r="F40" s="235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6"/>
      <c r="BX40" s="236"/>
      <c r="BY40" s="236"/>
      <c r="BZ40" s="236"/>
      <c r="CA40" s="236"/>
      <c r="CB40" s="236"/>
      <c r="CC40" s="236"/>
      <c r="CD40" s="236"/>
      <c r="CE40" s="236"/>
      <c r="CF40" s="236"/>
      <c r="CG40" s="236"/>
      <c r="CH40" s="236"/>
      <c r="CI40" s="236"/>
      <c r="CJ40" s="236"/>
      <c r="CK40" s="236"/>
      <c r="CL40" s="236"/>
      <c r="CM40" s="236"/>
      <c r="CN40" s="236"/>
      <c r="CO40" s="236"/>
      <c r="CP40" s="236"/>
      <c r="CQ40" s="236"/>
      <c r="CR40" s="236"/>
      <c r="CS40" s="236"/>
      <c r="CT40" s="236"/>
      <c r="CU40" s="236"/>
      <c r="CV40" s="236"/>
      <c r="CW40" s="236"/>
      <c r="CX40" s="236"/>
      <c r="CY40" s="236"/>
      <c r="CZ40" s="236"/>
      <c r="DA40" s="236"/>
      <c r="DB40" s="236"/>
      <c r="DC40" s="236"/>
      <c r="DD40" s="236"/>
      <c r="DE40" s="236"/>
      <c r="DF40" s="236"/>
      <c r="DG40" s="236"/>
      <c r="DH40" s="236"/>
      <c r="DI40" s="236"/>
      <c r="DJ40" s="236"/>
      <c r="DK40" s="236"/>
      <c r="DL40" s="236"/>
      <c r="DM40" s="236"/>
      <c r="DN40" s="236"/>
      <c r="DO40" s="236"/>
      <c r="DP40" s="236"/>
      <c r="DQ40" s="236"/>
      <c r="DR40" s="236"/>
      <c r="DS40" s="236"/>
      <c r="DT40" s="236"/>
      <c r="DU40" s="236"/>
      <c r="DV40" s="236"/>
      <c r="DW40" s="236"/>
      <c r="DX40" s="236"/>
      <c r="DY40" s="236"/>
      <c r="DZ40" s="236"/>
      <c r="EA40" s="236"/>
      <c r="EB40" s="236"/>
      <c r="EC40" s="236"/>
      <c r="ED40" s="236"/>
      <c r="EE40" s="236"/>
      <c r="EF40" s="236"/>
      <c r="EG40" s="236"/>
      <c r="EH40" s="236"/>
      <c r="EI40" s="236"/>
      <c r="EJ40" s="236"/>
      <c r="EK40" s="236"/>
      <c r="EL40" s="236"/>
      <c r="EM40" s="236"/>
      <c r="EN40" s="236"/>
      <c r="EO40" s="236"/>
      <c r="EP40" s="236"/>
      <c r="EQ40" s="236"/>
      <c r="ER40" s="236"/>
      <c r="ES40" s="236"/>
      <c r="ET40" s="236"/>
      <c r="EU40" s="236"/>
      <c r="EV40" s="236"/>
      <c r="EW40" s="236"/>
      <c r="EX40" s="236"/>
      <c r="EY40" s="236"/>
      <c r="EZ40" s="236"/>
      <c r="FA40" s="236"/>
      <c r="FB40" s="236"/>
      <c r="FC40" s="236"/>
      <c r="FD40" s="236"/>
      <c r="FE40" s="236"/>
      <c r="FF40" s="236"/>
      <c r="FG40" s="236"/>
      <c r="FH40" s="236"/>
      <c r="FI40" s="236"/>
      <c r="FJ40" s="236"/>
      <c r="FK40" s="236"/>
      <c r="FL40" s="236"/>
      <c r="FM40" s="236"/>
      <c r="FN40" s="236"/>
      <c r="FO40" s="236"/>
      <c r="FP40" s="236"/>
      <c r="FQ40" s="236"/>
      <c r="FR40" s="236"/>
      <c r="FS40" s="236"/>
      <c r="FT40" s="236"/>
      <c r="FU40" s="236"/>
      <c r="FV40" s="236"/>
      <c r="FW40" s="236"/>
      <c r="FX40" s="236"/>
      <c r="FY40" s="236"/>
      <c r="FZ40" s="236"/>
      <c r="GA40" s="236"/>
      <c r="GB40" s="236"/>
      <c r="GC40" s="236"/>
      <c r="GD40" s="236"/>
      <c r="GE40" s="236"/>
      <c r="GF40" s="236"/>
      <c r="GG40" s="236"/>
      <c r="GH40" s="236"/>
      <c r="GI40" s="236"/>
      <c r="GJ40" s="236"/>
      <c r="GK40" s="236"/>
      <c r="GL40" s="236"/>
      <c r="GM40" s="236"/>
      <c r="GN40" s="236"/>
      <c r="GO40" s="236"/>
      <c r="GP40" s="236"/>
      <c r="GQ40" s="236"/>
      <c r="GR40" s="236"/>
      <c r="GS40" s="236"/>
      <c r="GT40" s="236"/>
      <c r="GU40" s="236"/>
      <c r="GV40" s="236"/>
      <c r="GW40" s="236"/>
      <c r="GX40" s="236"/>
      <c r="GY40" s="236"/>
      <c r="GZ40" s="236"/>
      <c r="HA40" s="236"/>
    </row>
    <row r="41" s="211" customFormat="1" ht="21" customHeight="1" spans="1:209">
      <c r="A41" s="242" t="s">
        <v>1407</v>
      </c>
      <c r="B41" s="233">
        <v>0</v>
      </c>
      <c r="C41" s="233">
        <v>0</v>
      </c>
      <c r="D41" s="233">
        <v>0</v>
      </c>
      <c r="E41" s="234"/>
      <c r="F41" s="235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36"/>
      <c r="BR41" s="236"/>
      <c r="BS41" s="236"/>
      <c r="BT41" s="236"/>
      <c r="BU41" s="236"/>
      <c r="BV41" s="236"/>
      <c r="BW41" s="236"/>
      <c r="BX41" s="236"/>
      <c r="BY41" s="236"/>
      <c r="BZ41" s="236"/>
      <c r="CA41" s="236"/>
      <c r="CB41" s="236"/>
      <c r="CC41" s="236"/>
      <c r="CD41" s="236"/>
      <c r="CE41" s="236"/>
      <c r="CF41" s="236"/>
      <c r="CG41" s="236"/>
      <c r="CH41" s="236"/>
      <c r="CI41" s="236"/>
      <c r="CJ41" s="236"/>
      <c r="CK41" s="236"/>
      <c r="CL41" s="236"/>
      <c r="CM41" s="236"/>
      <c r="CN41" s="236"/>
      <c r="CO41" s="236"/>
      <c r="CP41" s="236"/>
      <c r="CQ41" s="236"/>
      <c r="CR41" s="236"/>
      <c r="CS41" s="236"/>
      <c r="CT41" s="236"/>
      <c r="CU41" s="236"/>
      <c r="CV41" s="236"/>
      <c r="CW41" s="236"/>
      <c r="CX41" s="236"/>
      <c r="CY41" s="236"/>
      <c r="CZ41" s="236"/>
      <c r="DA41" s="236"/>
      <c r="DB41" s="236"/>
      <c r="DC41" s="236"/>
      <c r="DD41" s="236"/>
      <c r="DE41" s="236"/>
      <c r="DF41" s="236"/>
      <c r="DG41" s="236"/>
      <c r="DH41" s="236"/>
      <c r="DI41" s="236"/>
      <c r="DJ41" s="236"/>
      <c r="DK41" s="236"/>
      <c r="DL41" s="236"/>
      <c r="DM41" s="236"/>
      <c r="DN41" s="236"/>
      <c r="DO41" s="236"/>
      <c r="DP41" s="236"/>
      <c r="DQ41" s="236"/>
      <c r="DR41" s="236"/>
      <c r="DS41" s="236"/>
      <c r="DT41" s="236"/>
      <c r="DU41" s="236"/>
      <c r="DV41" s="236"/>
      <c r="DW41" s="236"/>
      <c r="DX41" s="236"/>
      <c r="DY41" s="236"/>
      <c r="DZ41" s="236"/>
      <c r="EA41" s="236"/>
      <c r="EB41" s="236"/>
      <c r="EC41" s="236"/>
      <c r="ED41" s="236"/>
      <c r="EE41" s="236"/>
      <c r="EF41" s="236"/>
      <c r="EG41" s="236"/>
      <c r="EH41" s="236"/>
      <c r="EI41" s="236"/>
      <c r="EJ41" s="236"/>
      <c r="EK41" s="236"/>
      <c r="EL41" s="236"/>
      <c r="EM41" s="236"/>
      <c r="EN41" s="236"/>
      <c r="EO41" s="236"/>
      <c r="EP41" s="236"/>
      <c r="EQ41" s="236"/>
      <c r="ER41" s="236"/>
      <c r="ES41" s="236"/>
      <c r="ET41" s="236"/>
      <c r="EU41" s="236"/>
      <c r="EV41" s="236"/>
      <c r="EW41" s="236"/>
      <c r="EX41" s="236"/>
      <c r="EY41" s="236"/>
      <c r="EZ41" s="236"/>
      <c r="FA41" s="236"/>
      <c r="FB41" s="236"/>
      <c r="FC41" s="236"/>
      <c r="FD41" s="236"/>
      <c r="FE41" s="236"/>
      <c r="FF41" s="236"/>
      <c r="FG41" s="236"/>
      <c r="FH41" s="236"/>
      <c r="FI41" s="236"/>
      <c r="FJ41" s="236"/>
      <c r="FK41" s="236"/>
      <c r="FL41" s="236"/>
      <c r="FM41" s="236"/>
      <c r="FN41" s="236"/>
      <c r="FO41" s="236"/>
      <c r="FP41" s="236"/>
      <c r="FQ41" s="236"/>
      <c r="FR41" s="236"/>
      <c r="FS41" s="236"/>
      <c r="FT41" s="236"/>
      <c r="FU41" s="236"/>
      <c r="FV41" s="236"/>
      <c r="FW41" s="236"/>
      <c r="FX41" s="236"/>
      <c r="FY41" s="236"/>
      <c r="FZ41" s="236"/>
      <c r="GA41" s="236"/>
      <c r="GB41" s="236"/>
      <c r="GC41" s="236"/>
      <c r="GD41" s="236"/>
      <c r="GE41" s="236"/>
      <c r="GF41" s="236"/>
      <c r="GG41" s="236"/>
      <c r="GH41" s="236"/>
      <c r="GI41" s="236"/>
      <c r="GJ41" s="236"/>
      <c r="GK41" s="236"/>
      <c r="GL41" s="236"/>
      <c r="GM41" s="236"/>
      <c r="GN41" s="236"/>
      <c r="GO41" s="236"/>
      <c r="GP41" s="236"/>
      <c r="GQ41" s="236"/>
      <c r="GR41" s="236"/>
      <c r="GS41" s="236"/>
      <c r="GT41" s="236"/>
      <c r="GU41" s="236"/>
      <c r="GV41" s="236"/>
      <c r="GW41" s="236"/>
      <c r="GX41" s="236"/>
      <c r="GY41" s="236"/>
      <c r="GZ41" s="236"/>
      <c r="HA41" s="236"/>
    </row>
    <row r="42" s="211" customFormat="1" ht="21" customHeight="1" spans="1:209">
      <c r="A42" s="242" t="s">
        <v>1408</v>
      </c>
      <c r="B42" s="233">
        <v>0</v>
      </c>
      <c r="C42" s="233">
        <v>0</v>
      </c>
      <c r="D42" s="233">
        <v>0</v>
      </c>
      <c r="E42" s="234"/>
      <c r="F42" s="235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/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236"/>
      <c r="BL42" s="236"/>
      <c r="BM42" s="236"/>
      <c r="BN42" s="236"/>
      <c r="BO42" s="236"/>
      <c r="BP42" s="236"/>
      <c r="BQ42" s="236"/>
      <c r="BR42" s="236"/>
      <c r="BS42" s="236"/>
      <c r="BT42" s="236"/>
      <c r="BU42" s="236"/>
      <c r="BV42" s="236"/>
      <c r="BW42" s="236"/>
      <c r="BX42" s="236"/>
      <c r="BY42" s="236"/>
      <c r="BZ42" s="236"/>
      <c r="CA42" s="236"/>
      <c r="CB42" s="236"/>
      <c r="CC42" s="236"/>
      <c r="CD42" s="236"/>
      <c r="CE42" s="236"/>
      <c r="CF42" s="236"/>
      <c r="CG42" s="236"/>
      <c r="CH42" s="236"/>
      <c r="CI42" s="236"/>
      <c r="CJ42" s="236"/>
      <c r="CK42" s="236"/>
      <c r="CL42" s="236"/>
      <c r="CM42" s="236"/>
      <c r="CN42" s="236"/>
      <c r="CO42" s="236"/>
      <c r="CP42" s="236"/>
      <c r="CQ42" s="236"/>
      <c r="CR42" s="236"/>
      <c r="CS42" s="236"/>
      <c r="CT42" s="236"/>
      <c r="CU42" s="236"/>
      <c r="CV42" s="236"/>
      <c r="CW42" s="236"/>
      <c r="CX42" s="236"/>
      <c r="CY42" s="236"/>
      <c r="CZ42" s="236"/>
      <c r="DA42" s="236"/>
      <c r="DB42" s="236"/>
      <c r="DC42" s="236"/>
      <c r="DD42" s="236"/>
      <c r="DE42" s="236"/>
      <c r="DF42" s="236"/>
      <c r="DG42" s="236"/>
      <c r="DH42" s="236"/>
      <c r="DI42" s="236"/>
      <c r="DJ42" s="236"/>
      <c r="DK42" s="236"/>
      <c r="DL42" s="236"/>
      <c r="DM42" s="236"/>
      <c r="DN42" s="236"/>
      <c r="DO42" s="236"/>
      <c r="DP42" s="236"/>
      <c r="DQ42" s="236"/>
      <c r="DR42" s="236"/>
      <c r="DS42" s="236"/>
      <c r="DT42" s="236"/>
      <c r="DU42" s="236"/>
      <c r="DV42" s="236"/>
      <c r="DW42" s="236"/>
      <c r="DX42" s="236"/>
      <c r="DY42" s="236"/>
      <c r="DZ42" s="236"/>
      <c r="EA42" s="236"/>
      <c r="EB42" s="236"/>
      <c r="EC42" s="236"/>
      <c r="ED42" s="236"/>
      <c r="EE42" s="236"/>
      <c r="EF42" s="236"/>
      <c r="EG42" s="236"/>
      <c r="EH42" s="236"/>
      <c r="EI42" s="236"/>
      <c r="EJ42" s="236"/>
      <c r="EK42" s="236"/>
      <c r="EL42" s="236"/>
      <c r="EM42" s="236"/>
      <c r="EN42" s="236"/>
      <c r="EO42" s="236"/>
      <c r="EP42" s="236"/>
      <c r="EQ42" s="236"/>
      <c r="ER42" s="236"/>
      <c r="ES42" s="236"/>
      <c r="ET42" s="236"/>
      <c r="EU42" s="236"/>
      <c r="EV42" s="236"/>
      <c r="EW42" s="236"/>
      <c r="EX42" s="236"/>
      <c r="EY42" s="236"/>
      <c r="EZ42" s="236"/>
      <c r="FA42" s="236"/>
      <c r="FB42" s="236"/>
      <c r="FC42" s="236"/>
      <c r="FD42" s="236"/>
      <c r="FE42" s="236"/>
      <c r="FF42" s="236"/>
      <c r="FG42" s="236"/>
      <c r="FH42" s="236"/>
      <c r="FI42" s="236"/>
      <c r="FJ42" s="236"/>
      <c r="FK42" s="236"/>
      <c r="FL42" s="236"/>
      <c r="FM42" s="236"/>
      <c r="FN42" s="236"/>
      <c r="FO42" s="236"/>
      <c r="FP42" s="236"/>
      <c r="FQ42" s="236"/>
      <c r="FR42" s="236"/>
      <c r="FS42" s="236"/>
      <c r="FT42" s="236"/>
      <c r="FU42" s="236"/>
      <c r="FV42" s="236"/>
      <c r="FW42" s="236"/>
      <c r="FX42" s="236"/>
      <c r="FY42" s="236"/>
      <c r="FZ42" s="236"/>
      <c r="GA42" s="236"/>
      <c r="GB42" s="236"/>
      <c r="GC42" s="236"/>
      <c r="GD42" s="236"/>
      <c r="GE42" s="236"/>
      <c r="GF42" s="236"/>
      <c r="GG42" s="236"/>
      <c r="GH42" s="236"/>
      <c r="GI42" s="236"/>
      <c r="GJ42" s="236"/>
      <c r="GK42" s="236"/>
      <c r="GL42" s="236"/>
      <c r="GM42" s="236"/>
      <c r="GN42" s="236"/>
      <c r="GO42" s="236"/>
      <c r="GP42" s="236"/>
      <c r="GQ42" s="236"/>
      <c r="GR42" s="236"/>
      <c r="GS42" s="236"/>
      <c r="GT42" s="236"/>
      <c r="GU42" s="236"/>
      <c r="GV42" s="236"/>
      <c r="GW42" s="236"/>
      <c r="GX42" s="236"/>
      <c r="GY42" s="236"/>
      <c r="GZ42" s="236"/>
      <c r="HA42" s="236"/>
    </row>
    <row r="43" s="211" customFormat="1" ht="21" customHeight="1" spans="1:209">
      <c r="A43" s="242" t="s">
        <v>1409</v>
      </c>
      <c r="B43" s="233">
        <v>0</v>
      </c>
      <c r="C43" s="233">
        <v>0</v>
      </c>
      <c r="D43" s="233">
        <v>0</v>
      </c>
      <c r="E43" s="234"/>
      <c r="F43" s="235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  <c r="BF43" s="236"/>
      <c r="BG43" s="236"/>
      <c r="BH43" s="236"/>
      <c r="BI43" s="236"/>
      <c r="BJ43" s="236"/>
      <c r="BK43" s="236"/>
      <c r="BL43" s="236"/>
      <c r="BM43" s="236"/>
      <c r="BN43" s="236"/>
      <c r="BO43" s="236"/>
      <c r="BP43" s="236"/>
      <c r="BQ43" s="236"/>
      <c r="BR43" s="236"/>
      <c r="BS43" s="236"/>
      <c r="BT43" s="236"/>
      <c r="BU43" s="236"/>
      <c r="BV43" s="236"/>
      <c r="BW43" s="236"/>
      <c r="BX43" s="236"/>
      <c r="BY43" s="236"/>
      <c r="BZ43" s="236"/>
      <c r="CA43" s="236"/>
      <c r="CB43" s="236"/>
      <c r="CC43" s="236"/>
      <c r="CD43" s="236"/>
      <c r="CE43" s="236"/>
      <c r="CF43" s="236"/>
      <c r="CG43" s="236"/>
      <c r="CH43" s="236"/>
      <c r="CI43" s="236"/>
      <c r="CJ43" s="236"/>
      <c r="CK43" s="236"/>
      <c r="CL43" s="236"/>
      <c r="CM43" s="236"/>
      <c r="CN43" s="236"/>
      <c r="CO43" s="236"/>
      <c r="CP43" s="236"/>
      <c r="CQ43" s="236"/>
      <c r="CR43" s="236"/>
      <c r="CS43" s="236"/>
      <c r="CT43" s="236"/>
      <c r="CU43" s="236"/>
      <c r="CV43" s="236"/>
      <c r="CW43" s="236"/>
      <c r="CX43" s="236"/>
      <c r="CY43" s="236"/>
      <c r="CZ43" s="236"/>
      <c r="DA43" s="236"/>
      <c r="DB43" s="236"/>
      <c r="DC43" s="236"/>
      <c r="DD43" s="236"/>
      <c r="DE43" s="236"/>
      <c r="DF43" s="236"/>
      <c r="DG43" s="236"/>
      <c r="DH43" s="236"/>
      <c r="DI43" s="236"/>
      <c r="DJ43" s="236"/>
      <c r="DK43" s="236"/>
      <c r="DL43" s="236"/>
      <c r="DM43" s="236"/>
      <c r="DN43" s="236"/>
      <c r="DO43" s="236"/>
      <c r="DP43" s="236"/>
      <c r="DQ43" s="236"/>
      <c r="DR43" s="236"/>
      <c r="DS43" s="236"/>
      <c r="DT43" s="236"/>
      <c r="DU43" s="236"/>
      <c r="DV43" s="236"/>
      <c r="DW43" s="236"/>
      <c r="DX43" s="236"/>
      <c r="DY43" s="236"/>
      <c r="DZ43" s="236"/>
      <c r="EA43" s="236"/>
      <c r="EB43" s="236"/>
      <c r="EC43" s="236"/>
      <c r="ED43" s="236"/>
      <c r="EE43" s="236"/>
      <c r="EF43" s="236"/>
      <c r="EG43" s="236"/>
      <c r="EH43" s="236"/>
      <c r="EI43" s="236"/>
      <c r="EJ43" s="236"/>
      <c r="EK43" s="236"/>
      <c r="EL43" s="236"/>
      <c r="EM43" s="236"/>
      <c r="EN43" s="236"/>
      <c r="EO43" s="236"/>
      <c r="EP43" s="236"/>
      <c r="EQ43" s="236"/>
      <c r="ER43" s="236"/>
      <c r="ES43" s="236"/>
      <c r="ET43" s="236"/>
      <c r="EU43" s="236"/>
      <c r="EV43" s="236"/>
      <c r="EW43" s="236"/>
      <c r="EX43" s="236"/>
      <c r="EY43" s="236"/>
      <c r="EZ43" s="236"/>
      <c r="FA43" s="236"/>
      <c r="FB43" s="236"/>
      <c r="FC43" s="236"/>
      <c r="FD43" s="236"/>
      <c r="FE43" s="236"/>
      <c r="FF43" s="236"/>
      <c r="FG43" s="236"/>
      <c r="FH43" s="236"/>
      <c r="FI43" s="236"/>
      <c r="FJ43" s="236"/>
      <c r="FK43" s="236"/>
      <c r="FL43" s="236"/>
      <c r="FM43" s="236"/>
      <c r="FN43" s="236"/>
      <c r="FO43" s="236"/>
      <c r="FP43" s="236"/>
      <c r="FQ43" s="236"/>
      <c r="FR43" s="236"/>
      <c r="FS43" s="236"/>
      <c r="FT43" s="236"/>
      <c r="FU43" s="236"/>
      <c r="FV43" s="236"/>
      <c r="FW43" s="236"/>
      <c r="FX43" s="236"/>
      <c r="FY43" s="236"/>
      <c r="FZ43" s="236"/>
      <c r="GA43" s="236"/>
      <c r="GB43" s="236"/>
      <c r="GC43" s="236"/>
      <c r="GD43" s="236"/>
      <c r="GE43" s="236"/>
      <c r="GF43" s="236"/>
      <c r="GG43" s="236"/>
      <c r="GH43" s="236"/>
      <c r="GI43" s="236"/>
      <c r="GJ43" s="236"/>
      <c r="GK43" s="236"/>
      <c r="GL43" s="236"/>
      <c r="GM43" s="236"/>
      <c r="GN43" s="236"/>
      <c r="GO43" s="236"/>
      <c r="GP43" s="236"/>
      <c r="GQ43" s="236"/>
      <c r="GR43" s="236"/>
      <c r="GS43" s="236"/>
      <c r="GT43" s="236"/>
      <c r="GU43" s="236"/>
      <c r="GV43" s="236"/>
      <c r="GW43" s="236"/>
      <c r="GX43" s="236"/>
      <c r="GY43" s="236"/>
      <c r="GZ43" s="236"/>
      <c r="HA43" s="236"/>
    </row>
    <row r="44" s="211" customFormat="1" ht="21" customHeight="1" spans="1:209">
      <c r="A44" s="242" t="s">
        <v>1410</v>
      </c>
      <c r="B44" s="233">
        <v>0</v>
      </c>
      <c r="C44" s="233">
        <v>0</v>
      </c>
      <c r="D44" s="233">
        <v>0</v>
      </c>
      <c r="E44" s="234"/>
      <c r="F44" s="235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6"/>
      <c r="AN44" s="236"/>
      <c r="AO44" s="236"/>
      <c r="AP44" s="236"/>
      <c r="AQ44" s="236"/>
      <c r="AR44" s="236"/>
      <c r="AS44" s="236"/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6"/>
      <c r="BG44" s="236"/>
      <c r="BH44" s="236"/>
      <c r="BI44" s="236"/>
      <c r="BJ44" s="236"/>
      <c r="BK44" s="236"/>
      <c r="BL44" s="236"/>
      <c r="BM44" s="236"/>
      <c r="BN44" s="236"/>
      <c r="BO44" s="236"/>
      <c r="BP44" s="236"/>
      <c r="BQ44" s="236"/>
      <c r="BR44" s="236"/>
      <c r="BS44" s="236"/>
      <c r="BT44" s="236"/>
      <c r="BU44" s="236"/>
      <c r="BV44" s="236"/>
      <c r="BW44" s="236"/>
      <c r="BX44" s="236"/>
      <c r="BY44" s="236"/>
      <c r="BZ44" s="236"/>
      <c r="CA44" s="236"/>
      <c r="CB44" s="236"/>
      <c r="CC44" s="236"/>
      <c r="CD44" s="236"/>
      <c r="CE44" s="236"/>
      <c r="CF44" s="236"/>
      <c r="CG44" s="236"/>
      <c r="CH44" s="236"/>
      <c r="CI44" s="236"/>
      <c r="CJ44" s="236"/>
      <c r="CK44" s="236"/>
      <c r="CL44" s="236"/>
      <c r="CM44" s="236"/>
      <c r="CN44" s="236"/>
      <c r="CO44" s="236"/>
      <c r="CP44" s="236"/>
      <c r="CQ44" s="236"/>
      <c r="CR44" s="236"/>
      <c r="CS44" s="236"/>
      <c r="CT44" s="236"/>
      <c r="CU44" s="236"/>
      <c r="CV44" s="236"/>
      <c r="CW44" s="236"/>
      <c r="CX44" s="236"/>
      <c r="CY44" s="236"/>
      <c r="CZ44" s="236"/>
      <c r="DA44" s="236"/>
      <c r="DB44" s="236"/>
      <c r="DC44" s="236"/>
      <c r="DD44" s="236"/>
      <c r="DE44" s="236"/>
      <c r="DF44" s="236"/>
      <c r="DG44" s="236"/>
      <c r="DH44" s="236"/>
      <c r="DI44" s="236"/>
      <c r="DJ44" s="236"/>
      <c r="DK44" s="236"/>
      <c r="DL44" s="236"/>
      <c r="DM44" s="236"/>
      <c r="DN44" s="236"/>
      <c r="DO44" s="236"/>
      <c r="DP44" s="236"/>
      <c r="DQ44" s="236"/>
      <c r="DR44" s="236"/>
      <c r="DS44" s="236"/>
      <c r="DT44" s="236"/>
      <c r="DU44" s="236"/>
      <c r="DV44" s="236"/>
      <c r="DW44" s="236"/>
      <c r="DX44" s="236"/>
      <c r="DY44" s="236"/>
      <c r="DZ44" s="236"/>
      <c r="EA44" s="236"/>
      <c r="EB44" s="236"/>
      <c r="EC44" s="236"/>
      <c r="ED44" s="236"/>
      <c r="EE44" s="236"/>
      <c r="EF44" s="236"/>
      <c r="EG44" s="236"/>
      <c r="EH44" s="236"/>
      <c r="EI44" s="236"/>
      <c r="EJ44" s="236"/>
      <c r="EK44" s="236"/>
      <c r="EL44" s="236"/>
      <c r="EM44" s="236"/>
      <c r="EN44" s="236"/>
      <c r="EO44" s="236"/>
      <c r="EP44" s="236"/>
      <c r="EQ44" s="236"/>
      <c r="ER44" s="236"/>
      <c r="ES44" s="236"/>
      <c r="ET44" s="236"/>
      <c r="EU44" s="236"/>
      <c r="EV44" s="236"/>
      <c r="EW44" s="236"/>
      <c r="EX44" s="236"/>
      <c r="EY44" s="236"/>
      <c r="EZ44" s="236"/>
      <c r="FA44" s="236"/>
      <c r="FB44" s="236"/>
      <c r="FC44" s="236"/>
      <c r="FD44" s="236"/>
      <c r="FE44" s="236"/>
      <c r="FF44" s="236"/>
      <c r="FG44" s="236"/>
      <c r="FH44" s="236"/>
      <c r="FI44" s="236"/>
      <c r="FJ44" s="236"/>
      <c r="FK44" s="236"/>
      <c r="FL44" s="236"/>
      <c r="FM44" s="236"/>
      <c r="FN44" s="236"/>
      <c r="FO44" s="236"/>
      <c r="FP44" s="236"/>
      <c r="FQ44" s="236"/>
      <c r="FR44" s="236"/>
      <c r="FS44" s="236"/>
      <c r="FT44" s="236"/>
      <c r="FU44" s="236"/>
      <c r="FV44" s="236"/>
      <c r="FW44" s="236"/>
      <c r="FX44" s="236"/>
      <c r="FY44" s="236"/>
      <c r="FZ44" s="236"/>
      <c r="GA44" s="236"/>
      <c r="GB44" s="236"/>
      <c r="GC44" s="236"/>
      <c r="GD44" s="236"/>
      <c r="GE44" s="236"/>
      <c r="GF44" s="236"/>
      <c r="GG44" s="236"/>
      <c r="GH44" s="236"/>
      <c r="GI44" s="236"/>
      <c r="GJ44" s="236"/>
      <c r="GK44" s="236"/>
      <c r="GL44" s="236"/>
      <c r="GM44" s="236"/>
      <c r="GN44" s="236"/>
      <c r="GO44" s="236"/>
      <c r="GP44" s="236"/>
      <c r="GQ44" s="236"/>
      <c r="GR44" s="236"/>
      <c r="GS44" s="236"/>
      <c r="GT44" s="236"/>
      <c r="GU44" s="236"/>
      <c r="GV44" s="236"/>
      <c r="GW44" s="236"/>
      <c r="GX44" s="236"/>
      <c r="GY44" s="236"/>
      <c r="GZ44" s="236"/>
      <c r="HA44" s="236"/>
    </row>
    <row r="45" s="211" customFormat="1" ht="21" customHeight="1" spans="1:209">
      <c r="A45" s="232" t="s">
        <v>1411</v>
      </c>
      <c r="B45" s="238">
        <f>SUM(B46:B50)</f>
        <v>0</v>
      </c>
      <c r="C45" s="238">
        <f>SUM(C46:C50)</f>
        <v>114</v>
      </c>
      <c r="D45" s="238">
        <f>SUM(D46:D50)</f>
        <v>0</v>
      </c>
      <c r="E45" s="234">
        <f>D45/C45*100</f>
        <v>0</v>
      </c>
      <c r="F45" s="235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P45" s="236"/>
      <c r="AQ45" s="236"/>
      <c r="AR45" s="236"/>
      <c r="AS45" s="236"/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236"/>
      <c r="BF45" s="236"/>
      <c r="BG45" s="236"/>
      <c r="BH45" s="236"/>
      <c r="BI45" s="236"/>
      <c r="BJ45" s="236"/>
      <c r="BK45" s="236"/>
      <c r="BL45" s="236"/>
      <c r="BM45" s="236"/>
      <c r="BN45" s="236"/>
      <c r="BO45" s="236"/>
      <c r="BP45" s="236"/>
      <c r="BQ45" s="236"/>
      <c r="BR45" s="236"/>
      <c r="BS45" s="236"/>
      <c r="BT45" s="236"/>
      <c r="BU45" s="236"/>
      <c r="BV45" s="236"/>
      <c r="BW45" s="236"/>
      <c r="BX45" s="236"/>
      <c r="BY45" s="236"/>
      <c r="BZ45" s="236"/>
      <c r="CA45" s="236"/>
      <c r="CB45" s="236"/>
      <c r="CC45" s="236"/>
      <c r="CD45" s="236"/>
      <c r="CE45" s="236"/>
      <c r="CF45" s="236"/>
      <c r="CG45" s="236"/>
      <c r="CH45" s="236"/>
      <c r="CI45" s="236"/>
      <c r="CJ45" s="236"/>
      <c r="CK45" s="236"/>
      <c r="CL45" s="236"/>
      <c r="CM45" s="236"/>
      <c r="CN45" s="236"/>
      <c r="CO45" s="236"/>
      <c r="CP45" s="236"/>
      <c r="CQ45" s="236"/>
      <c r="CR45" s="236"/>
      <c r="CS45" s="236"/>
      <c r="CT45" s="236"/>
      <c r="CU45" s="236"/>
      <c r="CV45" s="236"/>
      <c r="CW45" s="236"/>
      <c r="CX45" s="236"/>
      <c r="CY45" s="236"/>
      <c r="CZ45" s="236"/>
      <c r="DA45" s="236"/>
      <c r="DB45" s="236"/>
      <c r="DC45" s="236"/>
      <c r="DD45" s="236"/>
      <c r="DE45" s="236"/>
      <c r="DF45" s="236"/>
      <c r="DG45" s="236"/>
      <c r="DH45" s="236"/>
      <c r="DI45" s="236"/>
      <c r="DJ45" s="236"/>
      <c r="DK45" s="236"/>
      <c r="DL45" s="236"/>
      <c r="DM45" s="236"/>
      <c r="DN45" s="236"/>
      <c r="DO45" s="236"/>
      <c r="DP45" s="236"/>
      <c r="DQ45" s="236"/>
      <c r="DR45" s="236"/>
      <c r="DS45" s="236"/>
      <c r="DT45" s="236"/>
      <c r="DU45" s="236"/>
      <c r="DV45" s="236"/>
      <c r="DW45" s="236"/>
      <c r="DX45" s="236"/>
      <c r="DY45" s="236"/>
      <c r="DZ45" s="236"/>
      <c r="EA45" s="236"/>
      <c r="EB45" s="236"/>
      <c r="EC45" s="236"/>
      <c r="ED45" s="236"/>
      <c r="EE45" s="236"/>
      <c r="EF45" s="236"/>
      <c r="EG45" s="236"/>
      <c r="EH45" s="236"/>
      <c r="EI45" s="236"/>
      <c r="EJ45" s="236"/>
      <c r="EK45" s="236"/>
      <c r="EL45" s="236"/>
      <c r="EM45" s="236"/>
      <c r="EN45" s="236"/>
      <c r="EO45" s="236"/>
      <c r="EP45" s="236"/>
      <c r="EQ45" s="236"/>
      <c r="ER45" s="236"/>
      <c r="ES45" s="236"/>
      <c r="ET45" s="236"/>
      <c r="EU45" s="236"/>
      <c r="EV45" s="236"/>
      <c r="EW45" s="236"/>
      <c r="EX45" s="236"/>
      <c r="EY45" s="236"/>
      <c r="EZ45" s="236"/>
      <c r="FA45" s="236"/>
      <c r="FB45" s="236"/>
      <c r="FC45" s="236"/>
      <c r="FD45" s="236"/>
      <c r="FE45" s="236"/>
      <c r="FF45" s="236"/>
      <c r="FG45" s="236"/>
      <c r="FH45" s="236"/>
      <c r="FI45" s="236"/>
      <c r="FJ45" s="236"/>
      <c r="FK45" s="236"/>
      <c r="FL45" s="236"/>
      <c r="FM45" s="236"/>
      <c r="FN45" s="236"/>
      <c r="FO45" s="236"/>
      <c r="FP45" s="236"/>
      <c r="FQ45" s="236"/>
      <c r="FR45" s="236"/>
      <c r="FS45" s="236"/>
      <c r="FT45" s="236"/>
      <c r="FU45" s="236"/>
      <c r="FV45" s="236"/>
      <c r="FW45" s="236"/>
      <c r="FX45" s="236"/>
      <c r="FY45" s="236"/>
      <c r="FZ45" s="236"/>
      <c r="GA45" s="236"/>
      <c r="GB45" s="236"/>
      <c r="GC45" s="236"/>
      <c r="GD45" s="236"/>
      <c r="GE45" s="236"/>
      <c r="GF45" s="236"/>
      <c r="GG45" s="236"/>
      <c r="GH45" s="236"/>
      <c r="GI45" s="236"/>
      <c r="GJ45" s="236"/>
      <c r="GK45" s="236"/>
      <c r="GL45" s="236"/>
      <c r="GM45" s="236"/>
      <c r="GN45" s="236"/>
      <c r="GO45" s="236"/>
      <c r="GP45" s="236"/>
      <c r="GQ45" s="236"/>
      <c r="GR45" s="236"/>
      <c r="GS45" s="236"/>
      <c r="GT45" s="236"/>
      <c r="GU45" s="236"/>
      <c r="GV45" s="236"/>
      <c r="GW45" s="236"/>
      <c r="GX45" s="236"/>
      <c r="GY45" s="236"/>
      <c r="GZ45" s="236"/>
      <c r="HA45" s="236"/>
    </row>
    <row r="46" s="211" customFormat="1" ht="21" customHeight="1" spans="1:209">
      <c r="A46" s="237" t="s">
        <v>1412</v>
      </c>
      <c r="B46" s="233"/>
      <c r="C46" s="233">
        <v>114</v>
      </c>
      <c r="D46" s="233"/>
      <c r="E46" s="234">
        <f>D46/C46*100</f>
        <v>0</v>
      </c>
      <c r="F46" s="235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6"/>
      <c r="AO46" s="236"/>
      <c r="AP46" s="236"/>
      <c r="AQ46" s="236"/>
      <c r="AR46" s="236"/>
      <c r="AS46" s="236"/>
      <c r="AT46" s="236"/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  <c r="BE46" s="236"/>
      <c r="BF46" s="236"/>
      <c r="BG46" s="236"/>
      <c r="BH46" s="236"/>
      <c r="BI46" s="236"/>
      <c r="BJ46" s="236"/>
      <c r="BK46" s="236"/>
      <c r="BL46" s="236"/>
      <c r="BM46" s="236"/>
      <c r="BN46" s="236"/>
      <c r="BO46" s="236"/>
      <c r="BP46" s="236"/>
      <c r="BQ46" s="236"/>
      <c r="BR46" s="236"/>
      <c r="BS46" s="236"/>
      <c r="BT46" s="236"/>
      <c r="BU46" s="236"/>
      <c r="BV46" s="236"/>
      <c r="BW46" s="236"/>
      <c r="BX46" s="236"/>
      <c r="BY46" s="236"/>
      <c r="BZ46" s="236"/>
      <c r="CA46" s="236"/>
      <c r="CB46" s="236"/>
      <c r="CC46" s="236"/>
      <c r="CD46" s="236"/>
      <c r="CE46" s="236"/>
      <c r="CF46" s="236"/>
      <c r="CG46" s="236"/>
      <c r="CH46" s="236"/>
      <c r="CI46" s="236"/>
      <c r="CJ46" s="236"/>
      <c r="CK46" s="236"/>
      <c r="CL46" s="236"/>
      <c r="CM46" s="236"/>
      <c r="CN46" s="236"/>
      <c r="CO46" s="236"/>
      <c r="CP46" s="236"/>
      <c r="CQ46" s="236"/>
      <c r="CR46" s="236"/>
      <c r="CS46" s="236"/>
      <c r="CT46" s="236"/>
      <c r="CU46" s="236"/>
      <c r="CV46" s="236"/>
      <c r="CW46" s="236"/>
      <c r="CX46" s="236"/>
      <c r="CY46" s="236"/>
      <c r="CZ46" s="236"/>
      <c r="DA46" s="236"/>
      <c r="DB46" s="236"/>
      <c r="DC46" s="236"/>
      <c r="DD46" s="236"/>
      <c r="DE46" s="236"/>
      <c r="DF46" s="236"/>
      <c r="DG46" s="236"/>
      <c r="DH46" s="236"/>
      <c r="DI46" s="236"/>
      <c r="DJ46" s="236"/>
      <c r="DK46" s="236"/>
      <c r="DL46" s="236"/>
      <c r="DM46" s="236"/>
      <c r="DN46" s="236"/>
      <c r="DO46" s="236"/>
      <c r="DP46" s="236"/>
      <c r="DQ46" s="236"/>
      <c r="DR46" s="236"/>
      <c r="DS46" s="236"/>
      <c r="DT46" s="236"/>
      <c r="DU46" s="236"/>
      <c r="DV46" s="236"/>
      <c r="DW46" s="236"/>
      <c r="DX46" s="236"/>
      <c r="DY46" s="236"/>
      <c r="DZ46" s="236"/>
      <c r="EA46" s="236"/>
      <c r="EB46" s="236"/>
      <c r="EC46" s="236"/>
      <c r="ED46" s="236"/>
      <c r="EE46" s="236"/>
      <c r="EF46" s="236"/>
      <c r="EG46" s="236"/>
      <c r="EH46" s="236"/>
      <c r="EI46" s="236"/>
      <c r="EJ46" s="236"/>
      <c r="EK46" s="236"/>
      <c r="EL46" s="236"/>
      <c r="EM46" s="236"/>
      <c r="EN46" s="236"/>
      <c r="EO46" s="236"/>
      <c r="EP46" s="236"/>
      <c r="EQ46" s="236"/>
      <c r="ER46" s="236"/>
      <c r="ES46" s="236"/>
      <c r="ET46" s="236"/>
      <c r="EU46" s="236"/>
      <c r="EV46" s="236"/>
      <c r="EW46" s="236"/>
      <c r="EX46" s="236"/>
      <c r="EY46" s="236"/>
      <c r="EZ46" s="236"/>
      <c r="FA46" s="236"/>
      <c r="FB46" s="236"/>
      <c r="FC46" s="236"/>
      <c r="FD46" s="236"/>
      <c r="FE46" s="236"/>
      <c r="FF46" s="236"/>
      <c r="FG46" s="236"/>
      <c r="FH46" s="236"/>
      <c r="FI46" s="236"/>
      <c r="FJ46" s="236"/>
      <c r="FK46" s="236"/>
      <c r="FL46" s="236"/>
      <c r="FM46" s="236"/>
      <c r="FN46" s="236"/>
      <c r="FO46" s="236"/>
      <c r="FP46" s="236"/>
      <c r="FQ46" s="236"/>
      <c r="FR46" s="236"/>
      <c r="FS46" s="236"/>
      <c r="FT46" s="236"/>
      <c r="FU46" s="236"/>
      <c r="FV46" s="236"/>
      <c r="FW46" s="236"/>
      <c r="FX46" s="236"/>
      <c r="FY46" s="236"/>
      <c r="FZ46" s="236"/>
      <c r="GA46" s="236"/>
      <c r="GB46" s="236"/>
      <c r="GC46" s="236"/>
      <c r="GD46" s="236"/>
      <c r="GE46" s="236"/>
      <c r="GF46" s="236"/>
      <c r="GG46" s="236"/>
      <c r="GH46" s="236"/>
      <c r="GI46" s="236"/>
      <c r="GJ46" s="236"/>
      <c r="GK46" s="236"/>
      <c r="GL46" s="236"/>
      <c r="GM46" s="236"/>
      <c r="GN46" s="236"/>
      <c r="GO46" s="236"/>
      <c r="GP46" s="236"/>
      <c r="GQ46" s="236"/>
      <c r="GR46" s="236"/>
      <c r="GS46" s="236"/>
      <c r="GT46" s="236"/>
      <c r="GU46" s="236"/>
      <c r="GV46" s="236"/>
      <c r="GW46" s="236"/>
      <c r="GX46" s="236"/>
      <c r="GY46" s="236"/>
      <c r="GZ46" s="236"/>
      <c r="HA46" s="236"/>
    </row>
    <row r="47" s="211" customFormat="1" ht="21" customHeight="1" spans="1:209">
      <c r="A47" s="237" t="s">
        <v>1413</v>
      </c>
      <c r="B47" s="233">
        <v>0</v>
      </c>
      <c r="C47" s="233">
        <v>0</v>
      </c>
      <c r="D47" s="233">
        <v>0</v>
      </c>
      <c r="E47" s="234"/>
      <c r="F47" s="235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  <c r="AQ47" s="236"/>
      <c r="AR47" s="236"/>
      <c r="AS47" s="236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236"/>
      <c r="BL47" s="236"/>
      <c r="BM47" s="236"/>
      <c r="BN47" s="236"/>
      <c r="BO47" s="236"/>
      <c r="BP47" s="236"/>
      <c r="BQ47" s="236"/>
      <c r="BR47" s="236"/>
      <c r="BS47" s="236"/>
      <c r="BT47" s="236"/>
      <c r="BU47" s="236"/>
      <c r="BV47" s="236"/>
      <c r="BW47" s="236"/>
      <c r="BX47" s="236"/>
      <c r="BY47" s="236"/>
      <c r="BZ47" s="236"/>
      <c r="CA47" s="236"/>
      <c r="CB47" s="236"/>
      <c r="CC47" s="236"/>
      <c r="CD47" s="236"/>
      <c r="CE47" s="236"/>
      <c r="CF47" s="236"/>
      <c r="CG47" s="236"/>
      <c r="CH47" s="236"/>
      <c r="CI47" s="236"/>
      <c r="CJ47" s="236"/>
      <c r="CK47" s="236"/>
      <c r="CL47" s="236"/>
      <c r="CM47" s="236"/>
      <c r="CN47" s="236"/>
      <c r="CO47" s="236"/>
      <c r="CP47" s="236"/>
      <c r="CQ47" s="236"/>
      <c r="CR47" s="236"/>
      <c r="CS47" s="236"/>
      <c r="CT47" s="236"/>
      <c r="CU47" s="236"/>
      <c r="CV47" s="236"/>
      <c r="CW47" s="236"/>
      <c r="CX47" s="236"/>
      <c r="CY47" s="236"/>
      <c r="CZ47" s="236"/>
      <c r="DA47" s="236"/>
      <c r="DB47" s="236"/>
      <c r="DC47" s="236"/>
      <c r="DD47" s="236"/>
      <c r="DE47" s="236"/>
      <c r="DF47" s="236"/>
      <c r="DG47" s="236"/>
      <c r="DH47" s="236"/>
      <c r="DI47" s="236"/>
      <c r="DJ47" s="236"/>
      <c r="DK47" s="236"/>
      <c r="DL47" s="236"/>
      <c r="DM47" s="236"/>
      <c r="DN47" s="236"/>
      <c r="DO47" s="236"/>
      <c r="DP47" s="236"/>
      <c r="DQ47" s="236"/>
      <c r="DR47" s="236"/>
      <c r="DS47" s="236"/>
      <c r="DT47" s="236"/>
      <c r="DU47" s="236"/>
      <c r="DV47" s="236"/>
      <c r="DW47" s="236"/>
      <c r="DX47" s="236"/>
      <c r="DY47" s="236"/>
      <c r="DZ47" s="236"/>
      <c r="EA47" s="236"/>
      <c r="EB47" s="236"/>
      <c r="EC47" s="236"/>
      <c r="ED47" s="236"/>
      <c r="EE47" s="236"/>
      <c r="EF47" s="236"/>
      <c r="EG47" s="236"/>
      <c r="EH47" s="236"/>
      <c r="EI47" s="236"/>
      <c r="EJ47" s="236"/>
      <c r="EK47" s="236"/>
      <c r="EL47" s="236"/>
      <c r="EM47" s="236"/>
      <c r="EN47" s="236"/>
      <c r="EO47" s="236"/>
      <c r="EP47" s="236"/>
      <c r="EQ47" s="236"/>
      <c r="ER47" s="236"/>
      <c r="ES47" s="236"/>
      <c r="ET47" s="236"/>
      <c r="EU47" s="236"/>
      <c r="EV47" s="236"/>
      <c r="EW47" s="236"/>
      <c r="EX47" s="236"/>
      <c r="EY47" s="236"/>
      <c r="EZ47" s="236"/>
      <c r="FA47" s="236"/>
      <c r="FB47" s="236"/>
      <c r="FC47" s="236"/>
      <c r="FD47" s="236"/>
      <c r="FE47" s="236"/>
      <c r="FF47" s="236"/>
      <c r="FG47" s="236"/>
      <c r="FH47" s="236"/>
      <c r="FI47" s="236"/>
      <c r="FJ47" s="236"/>
      <c r="FK47" s="236"/>
      <c r="FL47" s="236"/>
      <c r="FM47" s="236"/>
      <c r="FN47" s="236"/>
      <c r="FO47" s="236"/>
      <c r="FP47" s="236"/>
      <c r="FQ47" s="236"/>
      <c r="FR47" s="236"/>
      <c r="FS47" s="236"/>
      <c r="FT47" s="236"/>
      <c r="FU47" s="236"/>
      <c r="FV47" s="236"/>
      <c r="FW47" s="236"/>
      <c r="FX47" s="236"/>
      <c r="FY47" s="236"/>
      <c r="FZ47" s="236"/>
      <c r="GA47" s="236"/>
      <c r="GB47" s="236"/>
      <c r="GC47" s="236"/>
      <c r="GD47" s="236"/>
      <c r="GE47" s="236"/>
      <c r="GF47" s="236"/>
      <c r="GG47" s="236"/>
      <c r="GH47" s="236"/>
      <c r="GI47" s="236"/>
      <c r="GJ47" s="236"/>
      <c r="GK47" s="236"/>
      <c r="GL47" s="236"/>
      <c r="GM47" s="236"/>
      <c r="GN47" s="236"/>
      <c r="GO47" s="236"/>
      <c r="GP47" s="236"/>
      <c r="GQ47" s="236"/>
      <c r="GR47" s="236"/>
      <c r="GS47" s="236"/>
      <c r="GT47" s="236"/>
      <c r="GU47" s="236"/>
      <c r="GV47" s="236"/>
      <c r="GW47" s="236"/>
      <c r="GX47" s="236"/>
      <c r="GY47" s="236"/>
      <c r="GZ47" s="236"/>
      <c r="HA47" s="236"/>
    </row>
    <row r="48" s="211" customFormat="1" ht="21" customHeight="1" spans="1:209">
      <c r="A48" s="237" t="s">
        <v>1414</v>
      </c>
      <c r="B48" s="233">
        <v>0</v>
      </c>
      <c r="C48" s="233"/>
      <c r="D48" s="233"/>
      <c r="E48" s="234"/>
      <c r="F48" s="235"/>
      <c r="G48" s="236"/>
      <c r="H48" s="236">
        <v>0</v>
      </c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6"/>
      <c r="BG48" s="236"/>
      <c r="BH48" s="236"/>
      <c r="BI48" s="236"/>
      <c r="BJ48" s="236"/>
      <c r="BK48" s="236"/>
      <c r="BL48" s="236"/>
      <c r="BM48" s="236"/>
      <c r="BN48" s="236"/>
      <c r="BO48" s="236"/>
      <c r="BP48" s="236"/>
      <c r="BQ48" s="236"/>
      <c r="BR48" s="236"/>
      <c r="BS48" s="236"/>
      <c r="BT48" s="236"/>
      <c r="BU48" s="236"/>
      <c r="BV48" s="236"/>
      <c r="BW48" s="236"/>
      <c r="BX48" s="236"/>
      <c r="BY48" s="236"/>
      <c r="BZ48" s="236"/>
      <c r="CA48" s="236"/>
      <c r="CB48" s="236"/>
      <c r="CC48" s="236"/>
      <c r="CD48" s="236"/>
      <c r="CE48" s="236"/>
      <c r="CF48" s="236"/>
      <c r="CG48" s="236"/>
      <c r="CH48" s="236"/>
      <c r="CI48" s="236"/>
      <c r="CJ48" s="236"/>
      <c r="CK48" s="236"/>
      <c r="CL48" s="236"/>
      <c r="CM48" s="236"/>
      <c r="CN48" s="236"/>
      <c r="CO48" s="236"/>
      <c r="CP48" s="236"/>
      <c r="CQ48" s="236"/>
      <c r="CR48" s="236"/>
      <c r="CS48" s="236"/>
      <c r="CT48" s="236"/>
      <c r="CU48" s="236"/>
      <c r="CV48" s="236"/>
      <c r="CW48" s="236"/>
      <c r="CX48" s="236"/>
      <c r="CY48" s="236"/>
      <c r="CZ48" s="236"/>
      <c r="DA48" s="236"/>
      <c r="DB48" s="236"/>
      <c r="DC48" s="236"/>
      <c r="DD48" s="236"/>
      <c r="DE48" s="236"/>
      <c r="DF48" s="236"/>
      <c r="DG48" s="236"/>
      <c r="DH48" s="236"/>
      <c r="DI48" s="236"/>
      <c r="DJ48" s="236"/>
      <c r="DK48" s="236"/>
      <c r="DL48" s="236"/>
      <c r="DM48" s="236"/>
      <c r="DN48" s="236"/>
      <c r="DO48" s="236"/>
      <c r="DP48" s="236"/>
      <c r="DQ48" s="236"/>
      <c r="DR48" s="236"/>
      <c r="DS48" s="236"/>
      <c r="DT48" s="236"/>
      <c r="DU48" s="236"/>
      <c r="DV48" s="236"/>
      <c r="DW48" s="236"/>
      <c r="DX48" s="236"/>
      <c r="DY48" s="236"/>
      <c r="DZ48" s="236"/>
      <c r="EA48" s="236"/>
      <c r="EB48" s="236"/>
      <c r="EC48" s="236"/>
      <c r="ED48" s="236"/>
      <c r="EE48" s="236"/>
      <c r="EF48" s="236"/>
      <c r="EG48" s="236"/>
      <c r="EH48" s="236"/>
      <c r="EI48" s="236"/>
      <c r="EJ48" s="236"/>
      <c r="EK48" s="236"/>
      <c r="EL48" s="236"/>
      <c r="EM48" s="236"/>
      <c r="EN48" s="236"/>
      <c r="EO48" s="236"/>
      <c r="EP48" s="236"/>
      <c r="EQ48" s="236"/>
      <c r="ER48" s="236"/>
      <c r="ES48" s="236"/>
      <c r="ET48" s="236"/>
      <c r="EU48" s="236"/>
      <c r="EV48" s="236"/>
      <c r="EW48" s="236"/>
      <c r="EX48" s="236"/>
      <c r="EY48" s="236"/>
      <c r="EZ48" s="236"/>
      <c r="FA48" s="236"/>
      <c r="FB48" s="236"/>
      <c r="FC48" s="236"/>
      <c r="FD48" s="236"/>
      <c r="FE48" s="236"/>
      <c r="FF48" s="236"/>
      <c r="FG48" s="236"/>
      <c r="FH48" s="236"/>
      <c r="FI48" s="236"/>
      <c r="FJ48" s="236"/>
      <c r="FK48" s="236"/>
      <c r="FL48" s="236"/>
      <c r="FM48" s="236"/>
      <c r="FN48" s="236"/>
      <c r="FO48" s="236"/>
      <c r="FP48" s="236"/>
      <c r="FQ48" s="236"/>
      <c r="FR48" s="236"/>
      <c r="FS48" s="236"/>
      <c r="FT48" s="236"/>
      <c r="FU48" s="236"/>
      <c r="FV48" s="236"/>
      <c r="FW48" s="236"/>
      <c r="FX48" s="236"/>
      <c r="FY48" s="236"/>
      <c r="FZ48" s="236"/>
      <c r="GA48" s="236"/>
      <c r="GB48" s="236"/>
      <c r="GC48" s="236"/>
      <c r="GD48" s="236"/>
      <c r="GE48" s="236"/>
      <c r="GF48" s="236"/>
      <c r="GG48" s="236"/>
      <c r="GH48" s="236"/>
      <c r="GI48" s="236"/>
      <c r="GJ48" s="236"/>
      <c r="GK48" s="236"/>
      <c r="GL48" s="236"/>
      <c r="GM48" s="236"/>
      <c r="GN48" s="236"/>
      <c r="GO48" s="236"/>
      <c r="GP48" s="236"/>
      <c r="GQ48" s="236"/>
      <c r="GR48" s="236"/>
      <c r="GS48" s="236"/>
      <c r="GT48" s="236"/>
      <c r="GU48" s="236"/>
      <c r="GV48" s="236"/>
      <c r="GW48" s="236"/>
      <c r="GX48" s="236"/>
      <c r="GY48" s="236"/>
      <c r="GZ48" s="236"/>
      <c r="HA48" s="236"/>
    </row>
    <row r="49" s="211" customFormat="1" ht="21" customHeight="1" spans="1:209">
      <c r="A49" s="237" t="s">
        <v>1415</v>
      </c>
      <c r="B49" s="233">
        <v>0</v>
      </c>
      <c r="C49" s="233">
        <v>0</v>
      </c>
      <c r="D49" s="233">
        <v>0</v>
      </c>
      <c r="E49" s="234"/>
      <c r="F49" s="235"/>
      <c r="G49" s="236"/>
      <c r="H49" s="236">
        <v>0</v>
      </c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236"/>
      <c r="AG49" s="236"/>
      <c r="AH49" s="236"/>
      <c r="AI49" s="236"/>
      <c r="AJ49" s="236"/>
      <c r="AK49" s="236"/>
      <c r="AL49" s="236"/>
      <c r="AM49" s="236"/>
      <c r="AN49" s="236"/>
      <c r="AO49" s="236"/>
      <c r="AP49" s="236"/>
      <c r="AQ49" s="236"/>
      <c r="AR49" s="236"/>
      <c r="AS49" s="236"/>
      <c r="AT49" s="236"/>
      <c r="AU49" s="236"/>
      <c r="AV49" s="236"/>
      <c r="AW49" s="236"/>
      <c r="AX49" s="236"/>
      <c r="AY49" s="236"/>
      <c r="AZ49" s="236"/>
      <c r="BA49" s="236"/>
      <c r="BB49" s="236"/>
      <c r="BC49" s="236"/>
      <c r="BD49" s="236"/>
      <c r="BE49" s="236"/>
      <c r="BF49" s="236"/>
      <c r="BG49" s="236"/>
      <c r="BH49" s="236"/>
      <c r="BI49" s="236"/>
      <c r="BJ49" s="236"/>
      <c r="BK49" s="236"/>
      <c r="BL49" s="236"/>
      <c r="BM49" s="236"/>
      <c r="BN49" s="236"/>
      <c r="BO49" s="236"/>
      <c r="BP49" s="236"/>
      <c r="BQ49" s="236"/>
      <c r="BR49" s="236"/>
      <c r="BS49" s="236"/>
      <c r="BT49" s="236"/>
      <c r="BU49" s="236"/>
      <c r="BV49" s="236"/>
      <c r="BW49" s="236"/>
      <c r="BX49" s="236"/>
      <c r="BY49" s="236"/>
      <c r="BZ49" s="236"/>
      <c r="CA49" s="236"/>
      <c r="CB49" s="236"/>
      <c r="CC49" s="236"/>
      <c r="CD49" s="236"/>
      <c r="CE49" s="236"/>
      <c r="CF49" s="236"/>
      <c r="CG49" s="236"/>
      <c r="CH49" s="236"/>
      <c r="CI49" s="236"/>
      <c r="CJ49" s="236"/>
      <c r="CK49" s="236"/>
      <c r="CL49" s="236"/>
      <c r="CM49" s="236"/>
      <c r="CN49" s="236"/>
      <c r="CO49" s="236"/>
      <c r="CP49" s="236"/>
      <c r="CQ49" s="236"/>
      <c r="CR49" s="236"/>
      <c r="CS49" s="236"/>
      <c r="CT49" s="236"/>
      <c r="CU49" s="236"/>
      <c r="CV49" s="236"/>
      <c r="CW49" s="236"/>
      <c r="CX49" s="236"/>
      <c r="CY49" s="236"/>
      <c r="CZ49" s="236"/>
      <c r="DA49" s="236"/>
      <c r="DB49" s="236"/>
      <c r="DC49" s="236"/>
      <c r="DD49" s="236"/>
      <c r="DE49" s="236"/>
      <c r="DF49" s="236"/>
      <c r="DG49" s="236"/>
      <c r="DH49" s="236"/>
      <c r="DI49" s="236"/>
      <c r="DJ49" s="236"/>
      <c r="DK49" s="236"/>
      <c r="DL49" s="236"/>
      <c r="DM49" s="236"/>
      <c r="DN49" s="236"/>
      <c r="DO49" s="236"/>
      <c r="DP49" s="236"/>
      <c r="DQ49" s="236"/>
      <c r="DR49" s="236"/>
      <c r="DS49" s="236"/>
      <c r="DT49" s="236"/>
      <c r="DU49" s="236"/>
      <c r="DV49" s="236"/>
      <c r="DW49" s="236"/>
      <c r="DX49" s="236"/>
      <c r="DY49" s="236"/>
      <c r="DZ49" s="236"/>
      <c r="EA49" s="236"/>
      <c r="EB49" s="236"/>
      <c r="EC49" s="236"/>
      <c r="ED49" s="236"/>
      <c r="EE49" s="236"/>
      <c r="EF49" s="236"/>
      <c r="EG49" s="236"/>
      <c r="EH49" s="236"/>
      <c r="EI49" s="236"/>
      <c r="EJ49" s="236"/>
      <c r="EK49" s="236"/>
      <c r="EL49" s="236"/>
      <c r="EM49" s="236"/>
      <c r="EN49" s="236"/>
      <c r="EO49" s="236"/>
      <c r="EP49" s="236"/>
      <c r="EQ49" s="236"/>
      <c r="ER49" s="236"/>
      <c r="ES49" s="236"/>
      <c r="ET49" s="236"/>
      <c r="EU49" s="236"/>
      <c r="EV49" s="236"/>
      <c r="EW49" s="236"/>
      <c r="EX49" s="236"/>
      <c r="EY49" s="236"/>
      <c r="EZ49" s="236"/>
      <c r="FA49" s="236"/>
      <c r="FB49" s="236"/>
      <c r="FC49" s="236"/>
      <c r="FD49" s="236"/>
      <c r="FE49" s="236"/>
      <c r="FF49" s="236"/>
      <c r="FG49" s="236"/>
      <c r="FH49" s="236"/>
      <c r="FI49" s="236"/>
      <c r="FJ49" s="236"/>
      <c r="FK49" s="236"/>
      <c r="FL49" s="236"/>
      <c r="FM49" s="236"/>
      <c r="FN49" s="236"/>
      <c r="FO49" s="236"/>
      <c r="FP49" s="236"/>
      <c r="FQ49" s="236"/>
      <c r="FR49" s="236"/>
      <c r="FS49" s="236"/>
      <c r="FT49" s="236"/>
      <c r="FU49" s="236"/>
      <c r="FV49" s="236"/>
      <c r="FW49" s="236"/>
      <c r="FX49" s="236"/>
      <c r="FY49" s="236"/>
      <c r="FZ49" s="236"/>
      <c r="GA49" s="236"/>
      <c r="GB49" s="236"/>
      <c r="GC49" s="236"/>
      <c r="GD49" s="236"/>
      <c r="GE49" s="236"/>
      <c r="GF49" s="236"/>
      <c r="GG49" s="236"/>
      <c r="GH49" s="236"/>
      <c r="GI49" s="236"/>
      <c r="GJ49" s="236"/>
      <c r="GK49" s="236"/>
      <c r="GL49" s="236"/>
      <c r="GM49" s="236"/>
      <c r="GN49" s="236"/>
      <c r="GO49" s="236"/>
      <c r="GP49" s="236"/>
      <c r="GQ49" s="236"/>
      <c r="GR49" s="236"/>
      <c r="GS49" s="236"/>
      <c r="GT49" s="236"/>
      <c r="GU49" s="236"/>
      <c r="GV49" s="236"/>
      <c r="GW49" s="236"/>
      <c r="GX49" s="236"/>
      <c r="GY49" s="236"/>
      <c r="GZ49" s="236"/>
      <c r="HA49" s="236"/>
    </row>
    <row r="50" s="211" customFormat="1" ht="21" customHeight="1" spans="1:209">
      <c r="A50" s="237" t="s">
        <v>1416</v>
      </c>
      <c r="B50" s="233">
        <v>0</v>
      </c>
      <c r="C50" s="233">
        <v>0</v>
      </c>
      <c r="D50" s="233">
        <v>0</v>
      </c>
      <c r="E50" s="234"/>
      <c r="F50" s="235"/>
      <c r="G50" s="236"/>
      <c r="H50" s="236">
        <v>0</v>
      </c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  <c r="AE50" s="236"/>
      <c r="AF50" s="236"/>
      <c r="AG50" s="236"/>
      <c r="AH50" s="236"/>
      <c r="AI50" s="236"/>
      <c r="AJ50" s="236"/>
      <c r="AK50" s="236"/>
      <c r="AL50" s="236"/>
      <c r="AM50" s="236"/>
      <c r="AN50" s="236"/>
      <c r="AO50" s="236"/>
      <c r="AP50" s="236"/>
      <c r="AQ50" s="236"/>
      <c r="AR50" s="236"/>
      <c r="AS50" s="236"/>
      <c r="AT50" s="236"/>
      <c r="AU50" s="236"/>
      <c r="AV50" s="236"/>
      <c r="AW50" s="236"/>
      <c r="AX50" s="236"/>
      <c r="AY50" s="236"/>
      <c r="AZ50" s="236"/>
      <c r="BA50" s="236"/>
      <c r="BB50" s="236"/>
      <c r="BC50" s="236"/>
      <c r="BD50" s="236"/>
      <c r="BE50" s="236"/>
      <c r="BF50" s="236"/>
      <c r="BG50" s="236"/>
      <c r="BH50" s="236"/>
      <c r="BI50" s="236"/>
      <c r="BJ50" s="236"/>
      <c r="BK50" s="236"/>
      <c r="BL50" s="236"/>
      <c r="BM50" s="236"/>
      <c r="BN50" s="236"/>
      <c r="BO50" s="236"/>
      <c r="BP50" s="236"/>
      <c r="BQ50" s="236"/>
      <c r="BR50" s="236"/>
      <c r="BS50" s="236"/>
      <c r="BT50" s="236"/>
      <c r="BU50" s="236"/>
      <c r="BV50" s="236"/>
      <c r="BW50" s="236"/>
      <c r="BX50" s="236"/>
      <c r="BY50" s="236"/>
      <c r="BZ50" s="236"/>
      <c r="CA50" s="236"/>
      <c r="CB50" s="236"/>
      <c r="CC50" s="236"/>
      <c r="CD50" s="236"/>
      <c r="CE50" s="236"/>
      <c r="CF50" s="236"/>
      <c r="CG50" s="236"/>
      <c r="CH50" s="236"/>
      <c r="CI50" s="236"/>
      <c r="CJ50" s="236"/>
      <c r="CK50" s="236"/>
      <c r="CL50" s="236"/>
      <c r="CM50" s="236"/>
      <c r="CN50" s="236"/>
      <c r="CO50" s="236"/>
      <c r="CP50" s="236"/>
      <c r="CQ50" s="236"/>
      <c r="CR50" s="236"/>
      <c r="CS50" s="236"/>
      <c r="CT50" s="236"/>
      <c r="CU50" s="236"/>
      <c r="CV50" s="236"/>
      <c r="CW50" s="236"/>
      <c r="CX50" s="236"/>
      <c r="CY50" s="236"/>
      <c r="CZ50" s="236"/>
      <c r="DA50" s="236"/>
      <c r="DB50" s="236"/>
      <c r="DC50" s="236"/>
      <c r="DD50" s="236"/>
      <c r="DE50" s="236"/>
      <c r="DF50" s="236"/>
      <c r="DG50" s="236"/>
      <c r="DH50" s="236"/>
      <c r="DI50" s="236"/>
      <c r="DJ50" s="236"/>
      <c r="DK50" s="236"/>
      <c r="DL50" s="236"/>
      <c r="DM50" s="236"/>
      <c r="DN50" s="236"/>
      <c r="DO50" s="236"/>
      <c r="DP50" s="236"/>
      <c r="DQ50" s="236"/>
      <c r="DR50" s="236"/>
      <c r="DS50" s="236"/>
      <c r="DT50" s="236"/>
      <c r="DU50" s="236"/>
      <c r="DV50" s="236"/>
      <c r="DW50" s="236"/>
      <c r="DX50" s="236"/>
      <c r="DY50" s="236"/>
      <c r="DZ50" s="236"/>
      <c r="EA50" s="236"/>
      <c r="EB50" s="236"/>
      <c r="EC50" s="236"/>
      <c r="ED50" s="236"/>
      <c r="EE50" s="236"/>
      <c r="EF50" s="236"/>
      <c r="EG50" s="236"/>
      <c r="EH50" s="236"/>
      <c r="EI50" s="236"/>
      <c r="EJ50" s="236"/>
      <c r="EK50" s="236"/>
      <c r="EL50" s="236"/>
      <c r="EM50" s="236"/>
      <c r="EN50" s="236"/>
      <c r="EO50" s="236"/>
      <c r="EP50" s="236"/>
      <c r="EQ50" s="236"/>
      <c r="ER50" s="236"/>
      <c r="ES50" s="236"/>
      <c r="ET50" s="236"/>
      <c r="EU50" s="236"/>
      <c r="EV50" s="236"/>
      <c r="EW50" s="236"/>
      <c r="EX50" s="236"/>
      <c r="EY50" s="236"/>
      <c r="EZ50" s="236"/>
      <c r="FA50" s="236"/>
      <c r="FB50" s="236"/>
      <c r="FC50" s="236"/>
      <c r="FD50" s="236"/>
      <c r="FE50" s="236"/>
      <c r="FF50" s="236"/>
      <c r="FG50" s="236"/>
      <c r="FH50" s="236"/>
      <c r="FI50" s="236"/>
      <c r="FJ50" s="236"/>
      <c r="FK50" s="236"/>
      <c r="FL50" s="236"/>
      <c r="FM50" s="236"/>
      <c r="FN50" s="236"/>
      <c r="FO50" s="236"/>
      <c r="FP50" s="236"/>
      <c r="FQ50" s="236"/>
      <c r="FR50" s="236"/>
      <c r="FS50" s="236"/>
      <c r="FT50" s="236"/>
      <c r="FU50" s="236"/>
      <c r="FV50" s="236"/>
      <c r="FW50" s="236"/>
      <c r="FX50" s="236"/>
      <c r="FY50" s="236"/>
      <c r="FZ50" s="236"/>
      <c r="GA50" s="236"/>
      <c r="GB50" s="236"/>
      <c r="GC50" s="236"/>
      <c r="GD50" s="236"/>
      <c r="GE50" s="236"/>
      <c r="GF50" s="236"/>
      <c r="GG50" s="236"/>
      <c r="GH50" s="236"/>
      <c r="GI50" s="236"/>
      <c r="GJ50" s="236"/>
      <c r="GK50" s="236"/>
      <c r="GL50" s="236"/>
      <c r="GM50" s="236"/>
      <c r="GN50" s="236"/>
      <c r="GO50" s="236"/>
      <c r="GP50" s="236"/>
      <c r="GQ50" s="236"/>
      <c r="GR50" s="236"/>
      <c r="GS50" s="236"/>
      <c r="GT50" s="236"/>
      <c r="GU50" s="236"/>
      <c r="GV50" s="236"/>
      <c r="GW50" s="236"/>
      <c r="GX50" s="236"/>
      <c r="GY50" s="236"/>
      <c r="GZ50" s="236"/>
      <c r="HA50" s="236"/>
    </row>
    <row r="51" s="211" customFormat="1" ht="21" customHeight="1" spans="1:209">
      <c r="A51" s="232" t="s">
        <v>1417</v>
      </c>
      <c r="B51" s="238">
        <f>SUM(B52:B59)</f>
        <v>0</v>
      </c>
      <c r="C51" s="238">
        <f>SUM(C52:C59)</f>
        <v>21350</v>
      </c>
      <c r="D51" s="238">
        <f>SUM(D52:D59)</f>
        <v>21350</v>
      </c>
      <c r="E51" s="239">
        <f>D51/C51*100</f>
        <v>100</v>
      </c>
      <c r="F51" s="240">
        <f>D51/H51*100-100</f>
        <v>7.82828282828282</v>
      </c>
      <c r="G51" s="236"/>
      <c r="H51" s="236">
        <v>19800</v>
      </c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  <c r="AE51" s="236"/>
      <c r="AF51" s="236"/>
      <c r="AG51" s="236"/>
      <c r="AH51" s="236"/>
      <c r="AI51" s="236"/>
      <c r="AJ51" s="236"/>
      <c r="AK51" s="236"/>
      <c r="AL51" s="236"/>
      <c r="AM51" s="236"/>
      <c r="AN51" s="236"/>
      <c r="AO51" s="236"/>
      <c r="AP51" s="236"/>
      <c r="AQ51" s="236"/>
      <c r="AR51" s="236"/>
      <c r="AS51" s="236"/>
      <c r="AT51" s="236"/>
      <c r="AU51" s="236"/>
      <c r="AV51" s="236"/>
      <c r="AW51" s="236"/>
      <c r="AX51" s="236"/>
      <c r="AY51" s="236"/>
      <c r="AZ51" s="236"/>
      <c r="BA51" s="236"/>
      <c r="BB51" s="236"/>
      <c r="BC51" s="236"/>
      <c r="BD51" s="236"/>
      <c r="BE51" s="236"/>
      <c r="BF51" s="236"/>
      <c r="BG51" s="236"/>
      <c r="BH51" s="236"/>
      <c r="BI51" s="236"/>
      <c r="BJ51" s="236"/>
      <c r="BK51" s="236"/>
      <c r="BL51" s="236"/>
      <c r="BM51" s="236"/>
      <c r="BN51" s="236"/>
      <c r="BO51" s="236"/>
      <c r="BP51" s="236"/>
      <c r="BQ51" s="236"/>
      <c r="BR51" s="236"/>
      <c r="BS51" s="236"/>
      <c r="BT51" s="236"/>
      <c r="BU51" s="236"/>
      <c r="BV51" s="236"/>
      <c r="BW51" s="236"/>
      <c r="BX51" s="236"/>
      <c r="BY51" s="236"/>
      <c r="BZ51" s="236"/>
      <c r="CA51" s="236"/>
      <c r="CB51" s="236"/>
      <c r="CC51" s="236"/>
      <c r="CD51" s="236"/>
      <c r="CE51" s="236"/>
      <c r="CF51" s="236"/>
      <c r="CG51" s="236"/>
      <c r="CH51" s="236"/>
      <c r="CI51" s="236"/>
      <c r="CJ51" s="236"/>
      <c r="CK51" s="236"/>
      <c r="CL51" s="236"/>
      <c r="CM51" s="236"/>
      <c r="CN51" s="236"/>
      <c r="CO51" s="236"/>
      <c r="CP51" s="236"/>
      <c r="CQ51" s="236"/>
      <c r="CR51" s="236"/>
      <c r="CS51" s="236"/>
      <c r="CT51" s="236"/>
      <c r="CU51" s="236"/>
      <c r="CV51" s="236"/>
      <c r="CW51" s="236"/>
      <c r="CX51" s="236"/>
      <c r="CY51" s="236"/>
      <c r="CZ51" s="236"/>
      <c r="DA51" s="236"/>
      <c r="DB51" s="236"/>
      <c r="DC51" s="236"/>
      <c r="DD51" s="236"/>
      <c r="DE51" s="236"/>
      <c r="DF51" s="236"/>
      <c r="DG51" s="236"/>
      <c r="DH51" s="236"/>
      <c r="DI51" s="236"/>
      <c r="DJ51" s="236"/>
      <c r="DK51" s="236"/>
      <c r="DL51" s="236"/>
      <c r="DM51" s="236"/>
      <c r="DN51" s="236"/>
      <c r="DO51" s="236"/>
      <c r="DP51" s="236"/>
      <c r="DQ51" s="236"/>
      <c r="DR51" s="236"/>
      <c r="DS51" s="236"/>
      <c r="DT51" s="236"/>
      <c r="DU51" s="236"/>
      <c r="DV51" s="236"/>
      <c r="DW51" s="236"/>
      <c r="DX51" s="236"/>
      <c r="DY51" s="236"/>
      <c r="DZ51" s="236"/>
      <c r="EA51" s="236"/>
      <c r="EB51" s="236"/>
      <c r="EC51" s="236"/>
      <c r="ED51" s="236"/>
      <c r="EE51" s="236"/>
      <c r="EF51" s="236"/>
      <c r="EG51" s="236"/>
      <c r="EH51" s="236"/>
      <c r="EI51" s="236"/>
      <c r="EJ51" s="236"/>
      <c r="EK51" s="236"/>
      <c r="EL51" s="236"/>
      <c r="EM51" s="236"/>
      <c r="EN51" s="236"/>
      <c r="EO51" s="236"/>
      <c r="EP51" s="236"/>
      <c r="EQ51" s="236"/>
      <c r="ER51" s="236"/>
      <c r="ES51" s="236"/>
      <c r="ET51" s="236"/>
      <c r="EU51" s="236"/>
      <c r="EV51" s="236"/>
      <c r="EW51" s="236"/>
      <c r="EX51" s="236"/>
      <c r="EY51" s="236"/>
      <c r="EZ51" s="236"/>
      <c r="FA51" s="236"/>
      <c r="FB51" s="236"/>
      <c r="FC51" s="236"/>
      <c r="FD51" s="236"/>
      <c r="FE51" s="236"/>
      <c r="FF51" s="236"/>
      <c r="FG51" s="236"/>
      <c r="FH51" s="236"/>
      <c r="FI51" s="236"/>
      <c r="FJ51" s="236"/>
      <c r="FK51" s="236"/>
      <c r="FL51" s="236"/>
      <c r="FM51" s="236"/>
      <c r="FN51" s="236"/>
      <c r="FO51" s="236"/>
      <c r="FP51" s="236"/>
      <c r="FQ51" s="236"/>
      <c r="FR51" s="236"/>
      <c r="FS51" s="236"/>
      <c r="FT51" s="236"/>
      <c r="FU51" s="236"/>
      <c r="FV51" s="236"/>
      <c r="FW51" s="236"/>
      <c r="FX51" s="236"/>
      <c r="FY51" s="236"/>
      <c r="FZ51" s="236"/>
      <c r="GA51" s="236"/>
      <c r="GB51" s="236"/>
      <c r="GC51" s="236"/>
      <c r="GD51" s="236"/>
      <c r="GE51" s="236"/>
      <c r="GF51" s="236"/>
      <c r="GG51" s="236"/>
      <c r="GH51" s="236"/>
      <c r="GI51" s="236"/>
      <c r="GJ51" s="236"/>
      <c r="GK51" s="236"/>
      <c r="GL51" s="236"/>
      <c r="GM51" s="236"/>
      <c r="GN51" s="236"/>
      <c r="GO51" s="236"/>
      <c r="GP51" s="236"/>
      <c r="GQ51" s="236"/>
      <c r="GR51" s="236"/>
      <c r="GS51" s="236"/>
      <c r="GT51" s="236"/>
      <c r="GU51" s="236"/>
      <c r="GV51" s="236"/>
      <c r="GW51" s="236"/>
      <c r="GX51" s="236"/>
      <c r="GY51" s="236"/>
      <c r="GZ51" s="236"/>
      <c r="HA51" s="236"/>
    </row>
    <row r="52" s="211" customFormat="1" ht="21" customHeight="1" spans="1:209">
      <c r="A52" s="237" t="s">
        <v>1418</v>
      </c>
      <c r="B52" s="233">
        <v>0</v>
      </c>
      <c r="C52" s="233">
        <v>0</v>
      </c>
      <c r="D52" s="233">
        <v>0</v>
      </c>
      <c r="E52" s="234"/>
      <c r="F52" s="235"/>
      <c r="G52" s="236"/>
      <c r="H52" s="236">
        <v>0</v>
      </c>
      <c r="I52" s="236"/>
      <c r="J52" s="236"/>
      <c r="K52" s="236"/>
      <c r="L52" s="236"/>
      <c r="M52" s="236"/>
      <c r="N52" s="236"/>
      <c r="O52" s="236"/>
      <c r="P52" s="236"/>
      <c r="Q52" s="236"/>
      <c r="R52" s="236"/>
      <c r="S52" s="236"/>
      <c r="T52" s="236"/>
      <c r="U52" s="236"/>
      <c r="V52" s="236"/>
      <c r="W52" s="236"/>
      <c r="X52" s="236"/>
      <c r="Y52" s="236"/>
      <c r="Z52" s="236"/>
      <c r="AA52" s="236"/>
      <c r="AB52" s="236"/>
      <c r="AC52" s="236"/>
      <c r="AD52" s="236"/>
      <c r="AE52" s="236"/>
      <c r="AF52" s="236"/>
      <c r="AG52" s="236"/>
      <c r="AH52" s="236"/>
      <c r="AI52" s="236"/>
      <c r="AJ52" s="236"/>
      <c r="AK52" s="236"/>
      <c r="AL52" s="236"/>
      <c r="AM52" s="236"/>
      <c r="AN52" s="236"/>
      <c r="AO52" s="236"/>
      <c r="AP52" s="236"/>
      <c r="AQ52" s="236"/>
      <c r="AR52" s="236"/>
      <c r="AS52" s="236"/>
      <c r="AT52" s="236"/>
      <c r="AU52" s="236"/>
      <c r="AV52" s="236"/>
      <c r="AW52" s="236"/>
      <c r="AX52" s="236"/>
      <c r="AY52" s="236"/>
      <c r="AZ52" s="236"/>
      <c r="BA52" s="236"/>
      <c r="BB52" s="236"/>
      <c r="BC52" s="236"/>
      <c r="BD52" s="236"/>
      <c r="BE52" s="236"/>
      <c r="BF52" s="236"/>
      <c r="BG52" s="236"/>
      <c r="BH52" s="236"/>
      <c r="BI52" s="236"/>
      <c r="BJ52" s="236"/>
      <c r="BK52" s="236"/>
      <c r="BL52" s="236"/>
      <c r="BM52" s="236"/>
      <c r="BN52" s="236"/>
      <c r="BO52" s="236"/>
      <c r="BP52" s="236"/>
      <c r="BQ52" s="236"/>
      <c r="BR52" s="236"/>
      <c r="BS52" s="236"/>
      <c r="BT52" s="236"/>
      <c r="BU52" s="236"/>
      <c r="BV52" s="236"/>
      <c r="BW52" s="236"/>
      <c r="BX52" s="236"/>
      <c r="BY52" s="236"/>
      <c r="BZ52" s="236"/>
      <c r="CA52" s="236"/>
      <c r="CB52" s="236"/>
      <c r="CC52" s="236"/>
      <c r="CD52" s="236"/>
      <c r="CE52" s="236"/>
      <c r="CF52" s="236"/>
      <c r="CG52" s="236"/>
      <c r="CH52" s="236"/>
      <c r="CI52" s="236"/>
      <c r="CJ52" s="236"/>
      <c r="CK52" s="236"/>
      <c r="CL52" s="236"/>
      <c r="CM52" s="236"/>
      <c r="CN52" s="236"/>
      <c r="CO52" s="236"/>
      <c r="CP52" s="236"/>
      <c r="CQ52" s="236"/>
      <c r="CR52" s="236"/>
      <c r="CS52" s="236"/>
      <c r="CT52" s="236"/>
      <c r="CU52" s="236"/>
      <c r="CV52" s="236"/>
      <c r="CW52" s="236"/>
      <c r="CX52" s="236"/>
      <c r="CY52" s="236"/>
      <c r="CZ52" s="236"/>
      <c r="DA52" s="236"/>
      <c r="DB52" s="236"/>
      <c r="DC52" s="236"/>
      <c r="DD52" s="236"/>
      <c r="DE52" s="236"/>
      <c r="DF52" s="236"/>
      <c r="DG52" s="236"/>
      <c r="DH52" s="236"/>
      <c r="DI52" s="236"/>
      <c r="DJ52" s="236"/>
      <c r="DK52" s="236"/>
      <c r="DL52" s="236"/>
      <c r="DM52" s="236"/>
      <c r="DN52" s="236"/>
      <c r="DO52" s="236"/>
      <c r="DP52" s="236"/>
      <c r="DQ52" s="236"/>
      <c r="DR52" s="236"/>
      <c r="DS52" s="236"/>
      <c r="DT52" s="236"/>
      <c r="DU52" s="236"/>
      <c r="DV52" s="236"/>
      <c r="DW52" s="236"/>
      <c r="DX52" s="236"/>
      <c r="DY52" s="236"/>
      <c r="DZ52" s="236"/>
      <c r="EA52" s="236"/>
      <c r="EB52" s="236"/>
      <c r="EC52" s="236"/>
      <c r="ED52" s="236"/>
      <c r="EE52" s="236"/>
      <c r="EF52" s="236"/>
      <c r="EG52" s="236"/>
      <c r="EH52" s="236"/>
      <c r="EI52" s="236"/>
      <c r="EJ52" s="236"/>
      <c r="EK52" s="236"/>
      <c r="EL52" s="236"/>
      <c r="EM52" s="236"/>
      <c r="EN52" s="236"/>
      <c r="EO52" s="236"/>
      <c r="EP52" s="236"/>
      <c r="EQ52" s="236"/>
      <c r="ER52" s="236"/>
      <c r="ES52" s="236"/>
      <c r="ET52" s="236"/>
      <c r="EU52" s="236"/>
      <c r="EV52" s="236"/>
      <c r="EW52" s="236"/>
      <c r="EX52" s="236"/>
      <c r="EY52" s="236"/>
      <c r="EZ52" s="236"/>
      <c r="FA52" s="236"/>
      <c r="FB52" s="236"/>
      <c r="FC52" s="236"/>
      <c r="FD52" s="236"/>
      <c r="FE52" s="236"/>
      <c r="FF52" s="236"/>
      <c r="FG52" s="236"/>
      <c r="FH52" s="236"/>
      <c r="FI52" s="236"/>
      <c r="FJ52" s="236"/>
      <c r="FK52" s="236"/>
      <c r="FL52" s="236"/>
      <c r="FM52" s="236"/>
      <c r="FN52" s="236"/>
      <c r="FO52" s="236"/>
      <c r="FP52" s="236"/>
      <c r="FQ52" s="236"/>
      <c r="FR52" s="236"/>
      <c r="FS52" s="236"/>
      <c r="FT52" s="236"/>
      <c r="FU52" s="236"/>
      <c r="FV52" s="236"/>
      <c r="FW52" s="236"/>
      <c r="FX52" s="236"/>
      <c r="FY52" s="236"/>
      <c r="FZ52" s="236"/>
      <c r="GA52" s="236"/>
      <c r="GB52" s="236"/>
      <c r="GC52" s="236"/>
      <c r="GD52" s="236"/>
      <c r="GE52" s="236"/>
      <c r="GF52" s="236"/>
      <c r="GG52" s="236"/>
      <c r="GH52" s="236"/>
      <c r="GI52" s="236"/>
      <c r="GJ52" s="236"/>
      <c r="GK52" s="236"/>
      <c r="GL52" s="236"/>
      <c r="GM52" s="236"/>
      <c r="GN52" s="236"/>
      <c r="GO52" s="236"/>
      <c r="GP52" s="236"/>
      <c r="GQ52" s="236"/>
      <c r="GR52" s="236"/>
      <c r="GS52" s="236"/>
      <c r="GT52" s="236"/>
      <c r="GU52" s="236"/>
      <c r="GV52" s="236"/>
      <c r="GW52" s="236"/>
      <c r="GX52" s="236"/>
      <c r="GY52" s="236"/>
      <c r="GZ52" s="236"/>
      <c r="HA52" s="236"/>
    </row>
    <row r="53" s="211" customFormat="1" ht="21" customHeight="1" spans="1:209">
      <c r="A53" s="237" t="s">
        <v>1419</v>
      </c>
      <c r="B53" s="233">
        <v>0</v>
      </c>
      <c r="C53" s="233">
        <v>0</v>
      </c>
      <c r="D53" s="233">
        <v>0</v>
      </c>
      <c r="E53" s="234"/>
      <c r="F53" s="235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236"/>
      <c r="BL53" s="236"/>
      <c r="BM53" s="236"/>
      <c r="BN53" s="236"/>
      <c r="BO53" s="236"/>
      <c r="BP53" s="236"/>
      <c r="BQ53" s="236"/>
      <c r="BR53" s="236"/>
      <c r="BS53" s="236"/>
      <c r="BT53" s="236"/>
      <c r="BU53" s="236"/>
      <c r="BV53" s="236"/>
      <c r="BW53" s="236"/>
      <c r="BX53" s="236"/>
      <c r="BY53" s="236"/>
      <c r="BZ53" s="236"/>
      <c r="CA53" s="236"/>
      <c r="CB53" s="236"/>
      <c r="CC53" s="236"/>
      <c r="CD53" s="236"/>
      <c r="CE53" s="236"/>
      <c r="CF53" s="236"/>
      <c r="CG53" s="236"/>
      <c r="CH53" s="236"/>
      <c r="CI53" s="236"/>
      <c r="CJ53" s="236"/>
      <c r="CK53" s="236"/>
      <c r="CL53" s="236"/>
      <c r="CM53" s="236"/>
      <c r="CN53" s="236"/>
      <c r="CO53" s="236"/>
      <c r="CP53" s="236"/>
      <c r="CQ53" s="236"/>
      <c r="CR53" s="236"/>
      <c r="CS53" s="236"/>
      <c r="CT53" s="236"/>
      <c r="CU53" s="236"/>
      <c r="CV53" s="236"/>
      <c r="CW53" s="236"/>
      <c r="CX53" s="236"/>
      <c r="CY53" s="236"/>
      <c r="CZ53" s="236"/>
      <c r="DA53" s="236"/>
      <c r="DB53" s="236"/>
      <c r="DC53" s="236"/>
      <c r="DD53" s="236"/>
      <c r="DE53" s="236"/>
      <c r="DF53" s="236"/>
      <c r="DG53" s="236"/>
      <c r="DH53" s="236"/>
      <c r="DI53" s="236"/>
      <c r="DJ53" s="236"/>
      <c r="DK53" s="236"/>
      <c r="DL53" s="236"/>
      <c r="DM53" s="236"/>
      <c r="DN53" s="236"/>
      <c r="DO53" s="236"/>
      <c r="DP53" s="236"/>
      <c r="DQ53" s="236"/>
      <c r="DR53" s="236"/>
      <c r="DS53" s="236"/>
      <c r="DT53" s="236"/>
      <c r="DU53" s="236"/>
      <c r="DV53" s="236"/>
      <c r="DW53" s="236"/>
      <c r="DX53" s="236"/>
      <c r="DY53" s="236"/>
      <c r="DZ53" s="236"/>
      <c r="EA53" s="236"/>
      <c r="EB53" s="236"/>
      <c r="EC53" s="236"/>
      <c r="ED53" s="236"/>
      <c r="EE53" s="236"/>
      <c r="EF53" s="236"/>
      <c r="EG53" s="236"/>
      <c r="EH53" s="236"/>
      <c r="EI53" s="236"/>
      <c r="EJ53" s="236"/>
      <c r="EK53" s="236"/>
      <c r="EL53" s="236"/>
      <c r="EM53" s="236"/>
      <c r="EN53" s="236"/>
      <c r="EO53" s="236"/>
      <c r="EP53" s="236"/>
      <c r="EQ53" s="236"/>
      <c r="ER53" s="236"/>
      <c r="ES53" s="236"/>
      <c r="ET53" s="236"/>
      <c r="EU53" s="236"/>
      <c r="EV53" s="236"/>
      <c r="EW53" s="236"/>
      <c r="EX53" s="236"/>
      <c r="EY53" s="236"/>
      <c r="EZ53" s="236"/>
      <c r="FA53" s="236"/>
      <c r="FB53" s="236"/>
      <c r="FC53" s="236"/>
      <c r="FD53" s="236"/>
      <c r="FE53" s="236"/>
      <c r="FF53" s="236"/>
      <c r="FG53" s="236"/>
      <c r="FH53" s="236"/>
      <c r="FI53" s="236"/>
      <c r="FJ53" s="236"/>
      <c r="FK53" s="236"/>
      <c r="FL53" s="236"/>
      <c r="FM53" s="236"/>
      <c r="FN53" s="236"/>
      <c r="FO53" s="236"/>
      <c r="FP53" s="236"/>
      <c r="FQ53" s="236"/>
      <c r="FR53" s="236"/>
      <c r="FS53" s="236"/>
      <c r="FT53" s="236"/>
      <c r="FU53" s="236"/>
      <c r="FV53" s="236"/>
      <c r="FW53" s="236"/>
      <c r="FX53" s="236"/>
      <c r="FY53" s="236"/>
      <c r="FZ53" s="236"/>
      <c r="GA53" s="236"/>
      <c r="GB53" s="236"/>
      <c r="GC53" s="236"/>
      <c r="GD53" s="236"/>
      <c r="GE53" s="236"/>
      <c r="GF53" s="236"/>
      <c r="GG53" s="236"/>
      <c r="GH53" s="236"/>
      <c r="GI53" s="236"/>
      <c r="GJ53" s="236"/>
      <c r="GK53" s="236"/>
      <c r="GL53" s="236"/>
      <c r="GM53" s="236"/>
      <c r="GN53" s="236"/>
      <c r="GO53" s="236"/>
      <c r="GP53" s="236"/>
      <c r="GQ53" s="236"/>
      <c r="GR53" s="236"/>
      <c r="GS53" s="236"/>
      <c r="GT53" s="236"/>
      <c r="GU53" s="236"/>
      <c r="GV53" s="236"/>
      <c r="GW53" s="236"/>
      <c r="GX53" s="236"/>
      <c r="GY53" s="236"/>
      <c r="GZ53" s="236"/>
      <c r="HA53" s="236"/>
    </row>
    <row r="54" s="211" customFormat="1" ht="21" customHeight="1" spans="1:209">
      <c r="A54" s="237" t="s">
        <v>1420</v>
      </c>
      <c r="B54" s="233">
        <v>0</v>
      </c>
      <c r="C54" s="233">
        <v>0</v>
      </c>
      <c r="D54" s="233">
        <v>0</v>
      </c>
      <c r="E54" s="234"/>
      <c r="F54" s="235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236"/>
      <c r="BN54" s="236"/>
      <c r="BO54" s="236"/>
      <c r="BP54" s="236"/>
      <c r="BQ54" s="236"/>
      <c r="BR54" s="236"/>
      <c r="BS54" s="236"/>
      <c r="BT54" s="236"/>
      <c r="BU54" s="236"/>
      <c r="BV54" s="236"/>
      <c r="BW54" s="236"/>
      <c r="BX54" s="236"/>
      <c r="BY54" s="236"/>
      <c r="BZ54" s="236"/>
      <c r="CA54" s="236"/>
      <c r="CB54" s="236"/>
      <c r="CC54" s="236"/>
      <c r="CD54" s="236"/>
      <c r="CE54" s="236"/>
      <c r="CF54" s="236"/>
      <c r="CG54" s="236"/>
      <c r="CH54" s="236"/>
      <c r="CI54" s="236"/>
      <c r="CJ54" s="236"/>
      <c r="CK54" s="236"/>
      <c r="CL54" s="236"/>
      <c r="CM54" s="236"/>
      <c r="CN54" s="236"/>
      <c r="CO54" s="236"/>
      <c r="CP54" s="236"/>
      <c r="CQ54" s="236"/>
      <c r="CR54" s="236"/>
      <c r="CS54" s="236"/>
      <c r="CT54" s="236"/>
      <c r="CU54" s="236"/>
      <c r="CV54" s="236"/>
      <c r="CW54" s="236"/>
      <c r="CX54" s="236"/>
      <c r="CY54" s="236"/>
      <c r="CZ54" s="236"/>
      <c r="DA54" s="236"/>
      <c r="DB54" s="236"/>
      <c r="DC54" s="236"/>
      <c r="DD54" s="236"/>
      <c r="DE54" s="236"/>
      <c r="DF54" s="236"/>
      <c r="DG54" s="236"/>
      <c r="DH54" s="236"/>
      <c r="DI54" s="236"/>
      <c r="DJ54" s="236"/>
      <c r="DK54" s="236"/>
      <c r="DL54" s="236"/>
      <c r="DM54" s="236"/>
      <c r="DN54" s="236"/>
      <c r="DO54" s="236"/>
      <c r="DP54" s="236"/>
      <c r="DQ54" s="236"/>
      <c r="DR54" s="236"/>
      <c r="DS54" s="236"/>
      <c r="DT54" s="236"/>
      <c r="DU54" s="236"/>
      <c r="DV54" s="236"/>
      <c r="DW54" s="236"/>
      <c r="DX54" s="236"/>
      <c r="DY54" s="236"/>
      <c r="DZ54" s="236"/>
      <c r="EA54" s="236"/>
      <c r="EB54" s="236"/>
      <c r="EC54" s="236"/>
      <c r="ED54" s="236"/>
      <c r="EE54" s="236"/>
      <c r="EF54" s="236"/>
      <c r="EG54" s="236"/>
      <c r="EH54" s="236"/>
      <c r="EI54" s="236"/>
      <c r="EJ54" s="236"/>
      <c r="EK54" s="236"/>
      <c r="EL54" s="236"/>
      <c r="EM54" s="236"/>
      <c r="EN54" s="236"/>
      <c r="EO54" s="236"/>
      <c r="EP54" s="236"/>
      <c r="EQ54" s="236"/>
      <c r="ER54" s="236"/>
      <c r="ES54" s="236"/>
      <c r="ET54" s="236"/>
      <c r="EU54" s="236"/>
      <c r="EV54" s="236"/>
      <c r="EW54" s="236"/>
      <c r="EX54" s="236"/>
      <c r="EY54" s="236"/>
      <c r="EZ54" s="236"/>
      <c r="FA54" s="236"/>
      <c r="FB54" s="236"/>
      <c r="FC54" s="236"/>
      <c r="FD54" s="236"/>
      <c r="FE54" s="236"/>
      <c r="FF54" s="236"/>
      <c r="FG54" s="236"/>
      <c r="FH54" s="236"/>
      <c r="FI54" s="236"/>
      <c r="FJ54" s="236"/>
      <c r="FK54" s="236"/>
      <c r="FL54" s="236"/>
      <c r="FM54" s="236"/>
      <c r="FN54" s="236"/>
      <c r="FO54" s="236"/>
      <c r="FP54" s="236"/>
      <c r="FQ54" s="236"/>
      <c r="FR54" s="236"/>
      <c r="FS54" s="236"/>
      <c r="FT54" s="236"/>
      <c r="FU54" s="236"/>
      <c r="FV54" s="236"/>
      <c r="FW54" s="236"/>
      <c r="FX54" s="236"/>
      <c r="FY54" s="236"/>
      <c r="FZ54" s="236"/>
      <c r="GA54" s="236"/>
      <c r="GB54" s="236"/>
      <c r="GC54" s="236"/>
      <c r="GD54" s="236"/>
      <c r="GE54" s="236"/>
      <c r="GF54" s="236"/>
      <c r="GG54" s="236"/>
      <c r="GH54" s="236"/>
      <c r="GI54" s="236"/>
      <c r="GJ54" s="236"/>
      <c r="GK54" s="236"/>
      <c r="GL54" s="236"/>
      <c r="GM54" s="236"/>
      <c r="GN54" s="236"/>
      <c r="GO54" s="236"/>
      <c r="GP54" s="236"/>
      <c r="GQ54" s="236"/>
      <c r="GR54" s="236"/>
      <c r="GS54" s="236"/>
      <c r="GT54" s="236"/>
      <c r="GU54" s="236"/>
      <c r="GV54" s="236"/>
      <c r="GW54" s="236"/>
      <c r="GX54" s="236"/>
      <c r="GY54" s="236"/>
      <c r="GZ54" s="236"/>
      <c r="HA54" s="236"/>
    </row>
    <row r="55" s="211" customFormat="1" ht="21" customHeight="1" spans="1:209">
      <c r="A55" s="237" t="s">
        <v>1421</v>
      </c>
      <c r="B55" s="233">
        <v>0</v>
      </c>
      <c r="C55" s="233">
        <v>0</v>
      </c>
      <c r="D55" s="233">
        <v>0</v>
      </c>
      <c r="E55" s="234"/>
      <c r="F55" s="235"/>
      <c r="G55" s="236"/>
      <c r="H55" s="236">
        <v>0</v>
      </c>
      <c r="I55" s="236"/>
      <c r="J55" s="236"/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  <c r="AE55" s="236"/>
      <c r="AF55" s="236"/>
      <c r="AG55" s="236"/>
      <c r="AH55" s="236"/>
      <c r="AI55" s="236"/>
      <c r="AJ55" s="236"/>
      <c r="AK55" s="236"/>
      <c r="AL55" s="236"/>
      <c r="AM55" s="236"/>
      <c r="AN55" s="236"/>
      <c r="AO55" s="236"/>
      <c r="AP55" s="236"/>
      <c r="AQ55" s="236"/>
      <c r="AR55" s="236"/>
      <c r="AS55" s="236"/>
      <c r="AT55" s="236"/>
      <c r="AU55" s="236"/>
      <c r="AV55" s="236"/>
      <c r="AW55" s="236"/>
      <c r="AX55" s="236"/>
      <c r="AY55" s="236"/>
      <c r="AZ55" s="236"/>
      <c r="BA55" s="236"/>
      <c r="BB55" s="236"/>
      <c r="BC55" s="236"/>
      <c r="BD55" s="236"/>
      <c r="BE55" s="236"/>
      <c r="BF55" s="236"/>
      <c r="BG55" s="236"/>
      <c r="BH55" s="236"/>
      <c r="BI55" s="236"/>
      <c r="BJ55" s="236"/>
      <c r="BK55" s="236"/>
      <c r="BL55" s="236"/>
      <c r="BM55" s="236"/>
      <c r="BN55" s="236"/>
      <c r="BO55" s="236"/>
      <c r="BP55" s="236"/>
      <c r="BQ55" s="236"/>
      <c r="BR55" s="236"/>
      <c r="BS55" s="236"/>
      <c r="BT55" s="236"/>
      <c r="BU55" s="236"/>
      <c r="BV55" s="236"/>
      <c r="BW55" s="236"/>
      <c r="BX55" s="236"/>
      <c r="BY55" s="236"/>
      <c r="BZ55" s="236"/>
      <c r="CA55" s="236"/>
      <c r="CB55" s="236"/>
      <c r="CC55" s="236"/>
      <c r="CD55" s="236"/>
      <c r="CE55" s="236"/>
      <c r="CF55" s="236"/>
      <c r="CG55" s="236"/>
      <c r="CH55" s="236"/>
      <c r="CI55" s="236"/>
      <c r="CJ55" s="236"/>
      <c r="CK55" s="236"/>
      <c r="CL55" s="236"/>
      <c r="CM55" s="236"/>
      <c r="CN55" s="236"/>
      <c r="CO55" s="236"/>
      <c r="CP55" s="236"/>
      <c r="CQ55" s="236"/>
      <c r="CR55" s="236"/>
      <c r="CS55" s="236"/>
      <c r="CT55" s="236"/>
      <c r="CU55" s="236"/>
      <c r="CV55" s="236"/>
      <c r="CW55" s="236"/>
      <c r="CX55" s="236"/>
      <c r="CY55" s="236"/>
      <c r="CZ55" s="236"/>
      <c r="DA55" s="236"/>
      <c r="DB55" s="236"/>
      <c r="DC55" s="236"/>
      <c r="DD55" s="236"/>
      <c r="DE55" s="236"/>
      <c r="DF55" s="236"/>
      <c r="DG55" s="236"/>
      <c r="DH55" s="236"/>
      <c r="DI55" s="236"/>
      <c r="DJ55" s="236"/>
      <c r="DK55" s="236"/>
      <c r="DL55" s="236"/>
      <c r="DM55" s="236"/>
      <c r="DN55" s="236"/>
      <c r="DO55" s="236"/>
      <c r="DP55" s="236"/>
      <c r="DQ55" s="236"/>
      <c r="DR55" s="236"/>
      <c r="DS55" s="236"/>
      <c r="DT55" s="236"/>
      <c r="DU55" s="236"/>
      <c r="DV55" s="236"/>
      <c r="DW55" s="236"/>
      <c r="DX55" s="236"/>
      <c r="DY55" s="236"/>
      <c r="DZ55" s="236"/>
      <c r="EA55" s="236"/>
      <c r="EB55" s="236"/>
      <c r="EC55" s="236"/>
      <c r="ED55" s="236"/>
      <c r="EE55" s="236"/>
      <c r="EF55" s="236"/>
      <c r="EG55" s="236"/>
      <c r="EH55" s="236"/>
      <c r="EI55" s="236"/>
      <c r="EJ55" s="236"/>
      <c r="EK55" s="236"/>
      <c r="EL55" s="236"/>
      <c r="EM55" s="236"/>
      <c r="EN55" s="236"/>
      <c r="EO55" s="236"/>
      <c r="EP55" s="236"/>
      <c r="EQ55" s="236"/>
      <c r="ER55" s="236"/>
      <c r="ES55" s="236"/>
      <c r="ET55" s="236"/>
      <c r="EU55" s="236"/>
      <c r="EV55" s="236"/>
      <c r="EW55" s="236"/>
      <c r="EX55" s="236"/>
      <c r="EY55" s="236"/>
      <c r="EZ55" s="236"/>
      <c r="FA55" s="236"/>
      <c r="FB55" s="236"/>
      <c r="FC55" s="236"/>
      <c r="FD55" s="236"/>
      <c r="FE55" s="236"/>
      <c r="FF55" s="236"/>
      <c r="FG55" s="236"/>
      <c r="FH55" s="236"/>
      <c r="FI55" s="236"/>
      <c r="FJ55" s="236"/>
      <c r="FK55" s="236"/>
      <c r="FL55" s="236"/>
      <c r="FM55" s="236"/>
      <c r="FN55" s="236"/>
      <c r="FO55" s="236"/>
      <c r="FP55" s="236"/>
      <c r="FQ55" s="236"/>
      <c r="FR55" s="236"/>
      <c r="FS55" s="236"/>
      <c r="FT55" s="236"/>
      <c r="FU55" s="236"/>
      <c r="FV55" s="236"/>
      <c r="FW55" s="236"/>
      <c r="FX55" s="236"/>
      <c r="FY55" s="236"/>
      <c r="FZ55" s="236"/>
      <c r="GA55" s="236"/>
      <c r="GB55" s="236"/>
      <c r="GC55" s="236"/>
      <c r="GD55" s="236"/>
      <c r="GE55" s="236"/>
      <c r="GF55" s="236"/>
      <c r="GG55" s="236"/>
      <c r="GH55" s="236"/>
      <c r="GI55" s="236"/>
      <c r="GJ55" s="236"/>
      <c r="GK55" s="236"/>
      <c r="GL55" s="236"/>
      <c r="GM55" s="236"/>
      <c r="GN55" s="236"/>
      <c r="GO55" s="236"/>
      <c r="GP55" s="236"/>
      <c r="GQ55" s="236"/>
      <c r="GR55" s="236"/>
      <c r="GS55" s="236"/>
      <c r="GT55" s="236"/>
      <c r="GU55" s="236"/>
      <c r="GV55" s="236"/>
      <c r="GW55" s="236"/>
      <c r="GX55" s="236"/>
      <c r="GY55" s="236"/>
      <c r="GZ55" s="236"/>
      <c r="HA55" s="236"/>
    </row>
    <row r="56" s="211" customFormat="1" ht="21" customHeight="1" spans="1:209">
      <c r="A56" s="237" t="s">
        <v>1422</v>
      </c>
      <c r="B56" s="233">
        <v>0</v>
      </c>
      <c r="C56" s="233">
        <v>0</v>
      </c>
      <c r="D56" s="233">
        <v>0</v>
      </c>
      <c r="E56" s="234"/>
      <c r="F56" s="235"/>
      <c r="G56" s="236"/>
      <c r="H56" s="236">
        <v>0</v>
      </c>
      <c r="I56" s="236"/>
      <c r="J56" s="236"/>
      <c r="K56" s="236"/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236"/>
      <c r="Z56" s="236"/>
      <c r="AA56" s="236"/>
      <c r="AB56" s="236"/>
      <c r="AC56" s="236"/>
      <c r="AD56" s="236"/>
      <c r="AE56" s="236"/>
      <c r="AF56" s="236"/>
      <c r="AG56" s="236"/>
      <c r="AH56" s="236"/>
      <c r="AI56" s="236"/>
      <c r="AJ56" s="236"/>
      <c r="AK56" s="236"/>
      <c r="AL56" s="236"/>
      <c r="AM56" s="236"/>
      <c r="AN56" s="236"/>
      <c r="AO56" s="236"/>
      <c r="AP56" s="236"/>
      <c r="AQ56" s="236"/>
      <c r="AR56" s="236"/>
      <c r="AS56" s="236"/>
      <c r="AT56" s="236"/>
      <c r="AU56" s="236"/>
      <c r="AV56" s="236"/>
      <c r="AW56" s="236"/>
      <c r="AX56" s="236"/>
      <c r="AY56" s="236"/>
      <c r="AZ56" s="236"/>
      <c r="BA56" s="236"/>
      <c r="BB56" s="236"/>
      <c r="BC56" s="236"/>
      <c r="BD56" s="236"/>
      <c r="BE56" s="236"/>
      <c r="BF56" s="236"/>
      <c r="BG56" s="236"/>
      <c r="BH56" s="236"/>
      <c r="BI56" s="236"/>
      <c r="BJ56" s="236"/>
      <c r="BK56" s="236"/>
      <c r="BL56" s="236"/>
      <c r="BM56" s="236"/>
      <c r="BN56" s="236"/>
      <c r="BO56" s="236"/>
      <c r="BP56" s="236"/>
      <c r="BQ56" s="236"/>
      <c r="BR56" s="236"/>
      <c r="BS56" s="236"/>
      <c r="BT56" s="236"/>
      <c r="BU56" s="236"/>
      <c r="BV56" s="236"/>
      <c r="BW56" s="236"/>
      <c r="BX56" s="236"/>
      <c r="BY56" s="236"/>
      <c r="BZ56" s="236"/>
      <c r="CA56" s="236"/>
      <c r="CB56" s="236"/>
      <c r="CC56" s="236"/>
      <c r="CD56" s="236"/>
      <c r="CE56" s="236"/>
      <c r="CF56" s="236"/>
      <c r="CG56" s="236"/>
      <c r="CH56" s="236"/>
      <c r="CI56" s="236"/>
      <c r="CJ56" s="236"/>
      <c r="CK56" s="236"/>
      <c r="CL56" s="236"/>
      <c r="CM56" s="236"/>
      <c r="CN56" s="236"/>
      <c r="CO56" s="236"/>
      <c r="CP56" s="236"/>
      <c r="CQ56" s="236"/>
      <c r="CR56" s="236"/>
      <c r="CS56" s="236"/>
      <c r="CT56" s="236"/>
      <c r="CU56" s="236"/>
      <c r="CV56" s="236"/>
      <c r="CW56" s="236"/>
      <c r="CX56" s="236"/>
      <c r="CY56" s="236"/>
      <c r="CZ56" s="236"/>
      <c r="DA56" s="236"/>
      <c r="DB56" s="236"/>
      <c r="DC56" s="236"/>
      <c r="DD56" s="236"/>
      <c r="DE56" s="236"/>
      <c r="DF56" s="236"/>
      <c r="DG56" s="236"/>
      <c r="DH56" s="236"/>
      <c r="DI56" s="236"/>
      <c r="DJ56" s="236"/>
      <c r="DK56" s="236"/>
      <c r="DL56" s="236"/>
      <c r="DM56" s="236"/>
      <c r="DN56" s="236"/>
      <c r="DO56" s="236"/>
      <c r="DP56" s="236"/>
      <c r="DQ56" s="236"/>
      <c r="DR56" s="236"/>
      <c r="DS56" s="236"/>
      <c r="DT56" s="236"/>
      <c r="DU56" s="236"/>
      <c r="DV56" s="236"/>
      <c r="DW56" s="236"/>
      <c r="DX56" s="236"/>
      <c r="DY56" s="236"/>
      <c r="DZ56" s="236"/>
      <c r="EA56" s="236"/>
      <c r="EB56" s="236"/>
      <c r="EC56" s="236"/>
      <c r="ED56" s="236"/>
      <c r="EE56" s="236"/>
      <c r="EF56" s="236"/>
      <c r="EG56" s="236"/>
      <c r="EH56" s="236"/>
      <c r="EI56" s="236"/>
      <c r="EJ56" s="236"/>
      <c r="EK56" s="236"/>
      <c r="EL56" s="236"/>
      <c r="EM56" s="236"/>
      <c r="EN56" s="236"/>
      <c r="EO56" s="236"/>
      <c r="EP56" s="236"/>
      <c r="EQ56" s="236"/>
      <c r="ER56" s="236"/>
      <c r="ES56" s="236"/>
      <c r="ET56" s="236"/>
      <c r="EU56" s="236"/>
      <c r="EV56" s="236"/>
      <c r="EW56" s="236"/>
      <c r="EX56" s="236"/>
      <c r="EY56" s="236"/>
      <c r="EZ56" s="236"/>
      <c r="FA56" s="236"/>
      <c r="FB56" s="236"/>
      <c r="FC56" s="236"/>
      <c r="FD56" s="236"/>
      <c r="FE56" s="236"/>
      <c r="FF56" s="236"/>
      <c r="FG56" s="236"/>
      <c r="FH56" s="236"/>
      <c r="FI56" s="236"/>
      <c r="FJ56" s="236"/>
      <c r="FK56" s="236"/>
      <c r="FL56" s="236"/>
      <c r="FM56" s="236"/>
      <c r="FN56" s="236"/>
      <c r="FO56" s="236"/>
      <c r="FP56" s="236"/>
      <c r="FQ56" s="236"/>
      <c r="FR56" s="236"/>
      <c r="FS56" s="236"/>
      <c r="FT56" s="236"/>
      <c r="FU56" s="236"/>
      <c r="FV56" s="236"/>
      <c r="FW56" s="236"/>
      <c r="FX56" s="236"/>
      <c r="FY56" s="236"/>
      <c r="FZ56" s="236"/>
      <c r="GA56" s="236"/>
      <c r="GB56" s="236"/>
      <c r="GC56" s="236"/>
      <c r="GD56" s="236"/>
      <c r="GE56" s="236"/>
      <c r="GF56" s="236"/>
      <c r="GG56" s="236"/>
      <c r="GH56" s="236"/>
      <c r="GI56" s="236"/>
      <c r="GJ56" s="236"/>
      <c r="GK56" s="236"/>
      <c r="GL56" s="236"/>
      <c r="GM56" s="236"/>
      <c r="GN56" s="236"/>
      <c r="GO56" s="236"/>
      <c r="GP56" s="236"/>
      <c r="GQ56" s="236"/>
      <c r="GR56" s="236"/>
      <c r="GS56" s="236"/>
      <c r="GT56" s="236"/>
      <c r="GU56" s="236"/>
      <c r="GV56" s="236"/>
      <c r="GW56" s="236"/>
      <c r="GX56" s="236"/>
      <c r="GY56" s="236"/>
      <c r="GZ56" s="236"/>
      <c r="HA56" s="236"/>
    </row>
    <row r="57" s="211" customFormat="1" ht="21" customHeight="1" spans="1:209">
      <c r="A57" s="237" t="s">
        <v>1423</v>
      </c>
      <c r="B57" s="233">
        <v>0</v>
      </c>
      <c r="C57" s="233">
        <v>0</v>
      </c>
      <c r="D57" s="233">
        <v>0</v>
      </c>
      <c r="E57" s="234"/>
      <c r="F57" s="235"/>
      <c r="G57" s="236"/>
      <c r="H57" s="236">
        <v>0</v>
      </c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6"/>
      <c r="Z57" s="236"/>
      <c r="AA57" s="236"/>
      <c r="AB57" s="236"/>
      <c r="AC57" s="236"/>
      <c r="AD57" s="236"/>
      <c r="AE57" s="236"/>
      <c r="AF57" s="236"/>
      <c r="AG57" s="236"/>
      <c r="AH57" s="236"/>
      <c r="AI57" s="236"/>
      <c r="AJ57" s="236"/>
      <c r="AK57" s="236"/>
      <c r="AL57" s="236"/>
      <c r="AM57" s="236"/>
      <c r="AN57" s="236"/>
      <c r="AO57" s="236"/>
      <c r="AP57" s="236"/>
      <c r="AQ57" s="236"/>
      <c r="AR57" s="236"/>
      <c r="AS57" s="236"/>
      <c r="AT57" s="236"/>
      <c r="AU57" s="236"/>
      <c r="AV57" s="236"/>
      <c r="AW57" s="236"/>
      <c r="AX57" s="236"/>
      <c r="AY57" s="236"/>
      <c r="AZ57" s="236"/>
      <c r="BA57" s="236"/>
      <c r="BB57" s="236"/>
      <c r="BC57" s="236"/>
      <c r="BD57" s="236"/>
      <c r="BE57" s="236"/>
      <c r="BF57" s="236"/>
      <c r="BG57" s="236"/>
      <c r="BH57" s="236"/>
      <c r="BI57" s="236"/>
      <c r="BJ57" s="236"/>
      <c r="BK57" s="236"/>
      <c r="BL57" s="236"/>
      <c r="BM57" s="236"/>
      <c r="BN57" s="236"/>
      <c r="BO57" s="236"/>
      <c r="BP57" s="236"/>
      <c r="BQ57" s="236"/>
      <c r="BR57" s="236"/>
      <c r="BS57" s="236"/>
      <c r="BT57" s="236"/>
      <c r="BU57" s="236"/>
      <c r="BV57" s="236"/>
      <c r="BW57" s="236"/>
      <c r="BX57" s="236"/>
      <c r="BY57" s="236"/>
      <c r="BZ57" s="236"/>
      <c r="CA57" s="236"/>
      <c r="CB57" s="236"/>
      <c r="CC57" s="236"/>
      <c r="CD57" s="236"/>
      <c r="CE57" s="236"/>
      <c r="CF57" s="236"/>
      <c r="CG57" s="236"/>
      <c r="CH57" s="236"/>
      <c r="CI57" s="236"/>
      <c r="CJ57" s="236"/>
      <c r="CK57" s="236"/>
      <c r="CL57" s="236"/>
      <c r="CM57" s="236"/>
      <c r="CN57" s="236"/>
      <c r="CO57" s="236"/>
      <c r="CP57" s="236"/>
      <c r="CQ57" s="236"/>
      <c r="CR57" s="236"/>
      <c r="CS57" s="236"/>
      <c r="CT57" s="236"/>
      <c r="CU57" s="236"/>
      <c r="CV57" s="236"/>
      <c r="CW57" s="236"/>
      <c r="CX57" s="236"/>
      <c r="CY57" s="236"/>
      <c r="CZ57" s="236"/>
      <c r="DA57" s="236"/>
      <c r="DB57" s="236"/>
      <c r="DC57" s="236"/>
      <c r="DD57" s="236"/>
      <c r="DE57" s="236"/>
      <c r="DF57" s="236"/>
      <c r="DG57" s="236"/>
      <c r="DH57" s="236"/>
      <c r="DI57" s="236"/>
      <c r="DJ57" s="236"/>
      <c r="DK57" s="236"/>
      <c r="DL57" s="236"/>
      <c r="DM57" s="236"/>
      <c r="DN57" s="236"/>
      <c r="DO57" s="236"/>
      <c r="DP57" s="236"/>
      <c r="DQ57" s="236"/>
      <c r="DR57" s="236"/>
      <c r="DS57" s="236"/>
      <c r="DT57" s="236"/>
      <c r="DU57" s="236"/>
      <c r="DV57" s="236"/>
      <c r="DW57" s="236"/>
      <c r="DX57" s="236"/>
      <c r="DY57" s="236"/>
      <c r="DZ57" s="236"/>
      <c r="EA57" s="236"/>
      <c r="EB57" s="236"/>
      <c r="EC57" s="236"/>
      <c r="ED57" s="236"/>
      <c r="EE57" s="236"/>
      <c r="EF57" s="236"/>
      <c r="EG57" s="236"/>
      <c r="EH57" s="236"/>
      <c r="EI57" s="236"/>
      <c r="EJ57" s="236"/>
      <c r="EK57" s="236"/>
      <c r="EL57" s="236"/>
      <c r="EM57" s="236"/>
      <c r="EN57" s="236"/>
      <c r="EO57" s="236"/>
      <c r="EP57" s="236"/>
      <c r="EQ57" s="236"/>
      <c r="ER57" s="236"/>
      <c r="ES57" s="236"/>
      <c r="ET57" s="236"/>
      <c r="EU57" s="236"/>
      <c r="EV57" s="236"/>
      <c r="EW57" s="236"/>
      <c r="EX57" s="236"/>
      <c r="EY57" s="236"/>
      <c r="EZ57" s="236"/>
      <c r="FA57" s="236"/>
      <c r="FB57" s="236"/>
      <c r="FC57" s="236"/>
      <c r="FD57" s="236"/>
      <c r="FE57" s="236"/>
      <c r="FF57" s="236"/>
      <c r="FG57" s="236"/>
      <c r="FH57" s="236"/>
      <c r="FI57" s="236"/>
      <c r="FJ57" s="236"/>
      <c r="FK57" s="236"/>
      <c r="FL57" s="236"/>
      <c r="FM57" s="236"/>
      <c r="FN57" s="236"/>
      <c r="FO57" s="236"/>
      <c r="FP57" s="236"/>
      <c r="FQ57" s="236"/>
      <c r="FR57" s="236"/>
      <c r="FS57" s="236"/>
      <c r="FT57" s="236"/>
      <c r="FU57" s="236"/>
      <c r="FV57" s="236"/>
      <c r="FW57" s="236"/>
      <c r="FX57" s="236"/>
      <c r="FY57" s="236"/>
      <c r="FZ57" s="236"/>
      <c r="GA57" s="236"/>
      <c r="GB57" s="236"/>
      <c r="GC57" s="236"/>
      <c r="GD57" s="236"/>
      <c r="GE57" s="236"/>
      <c r="GF57" s="236"/>
      <c r="GG57" s="236"/>
      <c r="GH57" s="236"/>
      <c r="GI57" s="236"/>
      <c r="GJ57" s="236"/>
      <c r="GK57" s="236"/>
      <c r="GL57" s="236"/>
      <c r="GM57" s="236"/>
      <c r="GN57" s="236"/>
      <c r="GO57" s="236"/>
      <c r="GP57" s="236"/>
      <c r="GQ57" s="236"/>
      <c r="GR57" s="236"/>
      <c r="GS57" s="236"/>
      <c r="GT57" s="236"/>
      <c r="GU57" s="236"/>
      <c r="GV57" s="236"/>
      <c r="GW57" s="236"/>
      <c r="GX57" s="236"/>
      <c r="GY57" s="236"/>
      <c r="GZ57" s="236"/>
      <c r="HA57" s="236"/>
    </row>
    <row r="58" s="211" customFormat="1" ht="21" customHeight="1" spans="1:209">
      <c r="A58" s="237" t="s">
        <v>1424</v>
      </c>
      <c r="B58" s="233">
        <v>0</v>
      </c>
      <c r="C58" s="233">
        <v>21350</v>
      </c>
      <c r="D58" s="233">
        <v>21350</v>
      </c>
      <c r="E58" s="234">
        <f>D58/C58*100</f>
        <v>100</v>
      </c>
      <c r="F58" s="235">
        <f>D58/H58*100-100</f>
        <v>7.82828282828282</v>
      </c>
      <c r="G58" s="236"/>
      <c r="H58" s="236">
        <v>19800</v>
      </c>
      <c r="I58" s="236"/>
      <c r="J58" s="236"/>
      <c r="K58" s="236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  <c r="Y58" s="236"/>
      <c r="Z58" s="236"/>
      <c r="AA58" s="236"/>
      <c r="AB58" s="236"/>
      <c r="AC58" s="236"/>
      <c r="AD58" s="236"/>
      <c r="AE58" s="236"/>
      <c r="AF58" s="236"/>
      <c r="AG58" s="236"/>
      <c r="AH58" s="236"/>
      <c r="AI58" s="236"/>
      <c r="AJ58" s="236"/>
      <c r="AK58" s="236"/>
      <c r="AL58" s="236"/>
      <c r="AM58" s="236"/>
      <c r="AN58" s="236"/>
      <c r="AO58" s="236"/>
      <c r="AP58" s="236"/>
      <c r="AQ58" s="236"/>
      <c r="AR58" s="236"/>
      <c r="AS58" s="236"/>
      <c r="AT58" s="236"/>
      <c r="AU58" s="236"/>
      <c r="AV58" s="236"/>
      <c r="AW58" s="236"/>
      <c r="AX58" s="236"/>
      <c r="AY58" s="236"/>
      <c r="AZ58" s="236"/>
      <c r="BA58" s="236"/>
      <c r="BB58" s="236"/>
      <c r="BC58" s="236"/>
      <c r="BD58" s="236"/>
      <c r="BE58" s="236"/>
      <c r="BF58" s="236"/>
      <c r="BG58" s="236"/>
      <c r="BH58" s="236"/>
      <c r="BI58" s="236"/>
      <c r="BJ58" s="236"/>
      <c r="BK58" s="236"/>
      <c r="BL58" s="236"/>
      <c r="BM58" s="236"/>
      <c r="BN58" s="236"/>
      <c r="BO58" s="236"/>
      <c r="BP58" s="236"/>
      <c r="BQ58" s="236"/>
      <c r="BR58" s="236"/>
      <c r="BS58" s="236"/>
      <c r="BT58" s="236"/>
      <c r="BU58" s="236"/>
      <c r="BV58" s="236"/>
      <c r="BW58" s="236"/>
      <c r="BX58" s="236"/>
      <c r="BY58" s="236"/>
      <c r="BZ58" s="236"/>
      <c r="CA58" s="236"/>
      <c r="CB58" s="236"/>
      <c r="CC58" s="236"/>
      <c r="CD58" s="236"/>
      <c r="CE58" s="236"/>
      <c r="CF58" s="236"/>
      <c r="CG58" s="236"/>
      <c r="CH58" s="236"/>
      <c r="CI58" s="236"/>
      <c r="CJ58" s="236"/>
      <c r="CK58" s="236"/>
      <c r="CL58" s="236"/>
      <c r="CM58" s="236"/>
      <c r="CN58" s="236"/>
      <c r="CO58" s="236"/>
      <c r="CP58" s="236"/>
      <c r="CQ58" s="236"/>
      <c r="CR58" s="236"/>
      <c r="CS58" s="236"/>
      <c r="CT58" s="236"/>
      <c r="CU58" s="236"/>
      <c r="CV58" s="236"/>
      <c r="CW58" s="236"/>
      <c r="CX58" s="236"/>
      <c r="CY58" s="236"/>
      <c r="CZ58" s="236"/>
      <c r="DA58" s="236"/>
      <c r="DB58" s="236"/>
      <c r="DC58" s="236"/>
      <c r="DD58" s="236"/>
      <c r="DE58" s="236"/>
      <c r="DF58" s="236"/>
      <c r="DG58" s="236"/>
      <c r="DH58" s="236"/>
      <c r="DI58" s="236"/>
      <c r="DJ58" s="236"/>
      <c r="DK58" s="236"/>
      <c r="DL58" s="236"/>
      <c r="DM58" s="236"/>
      <c r="DN58" s="236"/>
      <c r="DO58" s="236"/>
      <c r="DP58" s="236"/>
      <c r="DQ58" s="236"/>
      <c r="DR58" s="236"/>
      <c r="DS58" s="236"/>
      <c r="DT58" s="236"/>
      <c r="DU58" s="236"/>
      <c r="DV58" s="236"/>
      <c r="DW58" s="236"/>
      <c r="DX58" s="236"/>
      <c r="DY58" s="236"/>
      <c r="DZ58" s="236"/>
      <c r="EA58" s="236"/>
      <c r="EB58" s="236"/>
      <c r="EC58" s="236"/>
      <c r="ED58" s="236"/>
      <c r="EE58" s="236"/>
      <c r="EF58" s="236"/>
      <c r="EG58" s="236"/>
      <c r="EH58" s="236"/>
      <c r="EI58" s="236"/>
      <c r="EJ58" s="236"/>
      <c r="EK58" s="236"/>
      <c r="EL58" s="236"/>
      <c r="EM58" s="236"/>
      <c r="EN58" s="236"/>
      <c r="EO58" s="236"/>
      <c r="EP58" s="236"/>
      <c r="EQ58" s="236"/>
      <c r="ER58" s="236"/>
      <c r="ES58" s="236"/>
      <c r="ET58" s="236"/>
      <c r="EU58" s="236"/>
      <c r="EV58" s="236"/>
      <c r="EW58" s="236"/>
      <c r="EX58" s="236"/>
      <c r="EY58" s="236"/>
      <c r="EZ58" s="236"/>
      <c r="FA58" s="236"/>
      <c r="FB58" s="236"/>
      <c r="FC58" s="236"/>
      <c r="FD58" s="236"/>
      <c r="FE58" s="236"/>
      <c r="FF58" s="236"/>
      <c r="FG58" s="236"/>
      <c r="FH58" s="236"/>
      <c r="FI58" s="236"/>
      <c r="FJ58" s="236"/>
      <c r="FK58" s="236"/>
      <c r="FL58" s="236"/>
      <c r="FM58" s="236"/>
      <c r="FN58" s="236"/>
      <c r="FO58" s="236"/>
      <c r="FP58" s="236"/>
      <c r="FQ58" s="236"/>
      <c r="FR58" s="236"/>
      <c r="FS58" s="236"/>
      <c r="FT58" s="236"/>
      <c r="FU58" s="236"/>
      <c r="FV58" s="236"/>
      <c r="FW58" s="236"/>
      <c r="FX58" s="236"/>
      <c r="FY58" s="236"/>
      <c r="FZ58" s="236"/>
      <c r="GA58" s="236"/>
      <c r="GB58" s="236"/>
      <c r="GC58" s="236"/>
      <c r="GD58" s="236"/>
      <c r="GE58" s="236"/>
      <c r="GF58" s="236"/>
      <c r="GG58" s="236"/>
      <c r="GH58" s="236"/>
      <c r="GI58" s="236"/>
      <c r="GJ58" s="236"/>
      <c r="GK58" s="236"/>
      <c r="GL58" s="236"/>
      <c r="GM58" s="236"/>
      <c r="GN58" s="236"/>
      <c r="GO58" s="236"/>
      <c r="GP58" s="236"/>
      <c r="GQ58" s="236"/>
      <c r="GR58" s="236"/>
      <c r="GS58" s="236"/>
      <c r="GT58" s="236"/>
      <c r="GU58" s="236"/>
      <c r="GV58" s="236"/>
      <c r="GW58" s="236"/>
      <c r="GX58" s="236"/>
      <c r="GY58" s="236"/>
      <c r="GZ58" s="236"/>
      <c r="HA58" s="236"/>
    </row>
    <row r="59" s="211" customFormat="1" ht="21" customHeight="1" spans="1:209">
      <c r="A59" s="237" t="s">
        <v>1425</v>
      </c>
      <c r="B59" s="233">
        <v>0</v>
      </c>
      <c r="C59" s="233">
        <v>0</v>
      </c>
      <c r="D59" s="233">
        <v>0</v>
      </c>
      <c r="E59" s="234"/>
      <c r="F59" s="235"/>
      <c r="G59" s="236"/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R59" s="236"/>
      <c r="S59" s="236"/>
      <c r="T59" s="236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6"/>
      <c r="AH59" s="236"/>
      <c r="AI59" s="236"/>
      <c r="AJ59" s="236"/>
      <c r="AK59" s="236"/>
      <c r="AL59" s="236"/>
      <c r="AM59" s="236"/>
      <c r="AN59" s="236"/>
      <c r="AO59" s="236"/>
      <c r="AP59" s="236"/>
      <c r="AQ59" s="236"/>
      <c r="AR59" s="236"/>
      <c r="AS59" s="236"/>
      <c r="AT59" s="236"/>
      <c r="AU59" s="236"/>
      <c r="AV59" s="236"/>
      <c r="AW59" s="236"/>
      <c r="AX59" s="236"/>
      <c r="AY59" s="236"/>
      <c r="AZ59" s="236"/>
      <c r="BA59" s="236"/>
      <c r="BB59" s="236"/>
      <c r="BC59" s="236"/>
      <c r="BD59" s="236"/>
      <c r="BE59" s="236"/>
      <c r="BF59" s="236"/>
      <c r="BG59" s="236"/>
      <c r="BH59" s="236"/>
      <c r="BI59" s="236"/>
      <c r="BJ59" s="236"/>
      <c r="BK59" s="236"/>
      <c r="BL59" s="236"/>
      <c r="BM59" s="236"/>
      <c r="BN59" s="236"/>
      <c r="BO59" s="236"/>
      <c r="BP59" s="236"/>
      <c r="BQ59" s="236"/>
      <c r="BR59" s="236"/>
      <c r="BS59" s="236"/>
      <c r="BT59" s="236"/>
      <c r="BU59" s="236"/>
      <c r="BV59" s="236"/>
      <c r="BW59" s="236"/>
      <c r="BX59" s="236"/>
      <c r="BY59" s="236"/>
      <c r="BZ59" s="236"/>
      <c r="CA59" s="236"/>
      <c r="CB59" s="236"/>
      <c r="CC59" s="236"/>
      <c r="CD59" s="236"/>
      <c r="CE59" s="236"/>
      <c r="CF59" s="236"/>
      <c r="CG59" s="236"/>
      <c r="CH59" s="236"/>
      <c r="CI59" s="236"/>
      <c r="CJ59" s="236"/>
      <c r="CK59" s="236"/>
      <c r="CL59" s="236"/>
      <c r="CM59" s="236"/>
      <c r="CN59" s="236"/>
      <c r="CO59" s="236"/>
      <c r="CP59" s="236"/>
      <c r="CQ59" s="236"/>
      <c r="CR59" s="236"/>
      <c r="CS59" s="236"/>
      <c r="CT59" s="236"/>
      <c r="CU59" s="236"/>
      <c r="CV59" s="236"/>
      <c r="CW59" s="236"/>
      <c r="CX59" s="236"/>
      <c r="CY59" s="236"/>
      <c r="CZ59" s="236"/>
      <c r="DA59" s="236"/>
      <c r="DB59" s="236"/>
      <c r="DC59" s="236"/>
      <c r="DD59" s="236"/>
      <c r="DE59" s="236"/>
      <c r="DF59" s="236"/>
      <c r="DG59" s="236"/>
      <c r="DH59" s="236"/>
      <c r="DI59" s="236"/>
      <c r="DJ59" s="236"/>
      <c r="DK59" s="236"/>
      <c r="DL59" s="236"/>
      <c r="DM59" s="236"/>
      <c r="DN59" s="236"/>
      <c r="DO59" s="236"/>
      <c r="DP59" s="236"/>
      <c r="DQ59" s="236"/>
      <c r="DR59" s="236"/>
      <c r="DS59" s="236"/>
      <c r="DT59" s="236"/>
      <c r="DU59" s="236"/>
      <c r="DV59" s="236"/>
      <c r="DW59" s="236"/>
      <c r="DX59" s="236"/>
      <c r="DY59" s="236"/>
      <c r="DZ59" s="236"/>
      <c r="EA59" s="236"/>
      <c r="EB59" s="236"/>
      <c r="EC59" s="236"/>
      <c r="ED59" s="236"/>
      <c r="EE59" s="236"/>
      <c r="EF59" s="236"/>
      <c r="EG59" s="236"/>
      <c r="EH59" s="236"/>
      <c r="EI59" s="236"/>
      <c r="EJ59" s="236"/>
      <c r="EK59" s="236"/>
      <c r="EL59" s="236"/>
      <c r="EM59" s="236"/>
      <c r="EN59" s="236"/>
      <c r="EO59" s="236"/>
      <c r="EP59" s="236"/>
      <c r="EQ59" s="236"/>
      <c r="ER59" s="236"/>
      <c r="ES59" s="236"/>
      <c r="ET59" s="236"/>
      <c r="EU59" s="236"/>
      <c r="EV59" s="236"/>
      <c r="EW59" s="236"/>
      <c r="EX59" s="236"/>
      <c r="EY59" s="236"/>
      <c r="EZ59" s="236"/>
      <c r="FA59" s="236"/>
      <c r="FB59" s="236"/>
      <c r="FC59" s="236"/>
      <c r="FD59" s="236"/>
      <c r="FE59" s="236"/>
      <c r="FF59" s="236"/>
      <c r="FG59" s="236"/>
      <c r="FH59" s="236"/>
      <c r="FI59" s="236"/>
      <c r="FJ59" s="236"/>
      <c r="FK59" s="236"/>
      <c r="FL59" s="236"/>
      <c r="FM59" s="236"/>
      <c r="FN59" s="236"/>
      <c r="FO59" s="236"/>
      <c r="FP59" s="236"/>
      <c r="FQ59" s="236"/>
      <c r="FR59" s="236"/>
      <c r="FS59" s="236"/>
      <c r="FT59" s="236"/>
      <c r="FU59" s="236"/>
      <c r="FV59" s="236"/>
      <c r="FW59" s="236"/>
      <c r="FX59" s="236"/>
      <c r="FY59" s="236"/>
      <c r="FZ59" s="236"/>
      <c r="GA59" s="236"/>
      <c r="GB59" s="236"/>
      <c r="GC59" s="236"/>
      <c r="GD59" s="236"/>
      <c r="GE59" s="236"/>
      <c r="GF59" s="236"/>
      <c r="GG59" s="236"/>
      <c r="GH59" s="236"/>
      <c r="GI59" s="236"/>
      <c r="GJ59" s="236"/>
      <c r="GK59" s="236"/>
      <c r="GL59" s="236"/>
      <c r="GM59" s="236"/>
      <c r="GN59" s="236"/>
      <c r="GO59" s="236"/>
      <c r="GP59" s="236"/>
      <c r="GQ59" s="236"/>
      <c r="GR59" s="236"/>
      <c r="GS59" s="236"/>
      <c r="GT59" s="236"/>
      <c r="GU59" s="236"/>
      <c r="GV59" s="236"/>
      <c r="GW59" s="236"/>
      <c r="GX59" s="236"/>
      <c r="GY59" s="236"/>
      <c r="GZ59" s="236"/>
      <c r="HA59" s="236"/>
    </row>
    <row r="60" s="211" customFormat="1" ht="21" customHeight="1" spans="1:209">
      <c r="A60" s="232" t="s">
        <v>1426</v>
      </c>
      <c r="B60" s="233">
        <v>0</v>
      </c>
      <c r="C60" s="233">
        <v>0</v>
      </c>
      <c r="D60" s="233">
        <v>0</v>
      </c>
      <c r="E60" s="234"/>
      <c r="F60" s="235"/>
      <c r="G60" s="236"/>
      <c r="H60" s="236">
        <v>0</v>
      </c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6"/>
      <c r="T60" s="236"/>
      <c r="U60" s="236"/>
      <c r="V60" s="236"/>
      <c r="W60" s="236"/>
      <c r="X60" s="236"/>
      <c r="Y60" s="236"/>
      <c r="Z60" s="236"/>
      <c r="AA60" s="236"/>
      <c r="AB60" s="236"/>
      <c r="AC60" s="236"/>
      <c r="AD60" s="236"/>
      <c r="AE60" s="236"/>
      <c r="AF60" s="236"/>
      <c r="AG60" s="236"/>
      <c r="AH60" s="236"/>
      <c r="AI60" s="236"/>
      <c r="AJ60" s="236"/>
      <c r="AK60" s="236"/>
      <c r="AL60" s="236"/>
      <c r="AM60" s="236"/>
      <c r="AN60" s="236"/>
      <c r="AO60" s="236"/>
      <c r="AP60" s="236"/>
      <c r="AQ60" s="236"/>
      <c r="AR60" s="236"/>
      <c r="AS60" s="236"/>
      <c r="AT60" s="236"/>
      <c r="AU60" s="236"/>
      <c r="AV60" s="236"/>
      <c r="AW60" s="236"/>
      <c r="AX60" s="236"/>
      <c r="AY60" s="236"/>
      <c r="AZ60" s="236"/>
      <c r="BA60" s="236"/>
      <c r="BB60" s="236"/>
      <c r="BC60" s="236"/>
      <c r="BD60" s="236"/>
      <c r="BE60" s="236"/>
      <c r="BF60" s="236"/>
      <c r="BG60" s="236"/>
      <c r="BH60" s="236"/>
      <c r="BI60" s="236"/>
      <c r="BJ60" s="236"/>
      <c r="BK60" s="236"/>
      <c r="BL60" s="236"/>
      <c r="BM60" s="236"/>
      <c r="BN60" s="236"/>
      <c r="BO60" s="236"/>
      <c r="BP60" s="236"/>
      <c r="BQ60" s="236"/>
      <c r="BR60" s="236"/>
      <c r="BS60" s="236"/>
      <c r="BT60" s="236"/>
      <c r="BU60" s="236"/>
      <c r="BV60" s="236"/>
      <c r="BW60" s="236"/>
      <c r="BX60" s="236"/>
      <c r="BY60" s="236"/>
      <c r="BZ60" s="236"/>
      <c r="CA60" s="236"/>
      <c r="CB60" s="236"/>
      <c r="CC60" s="236"/>
      <c r="CD60" s="236"/>
      <c r="CE60" s="236"/>
      <c r="CF60" s="236"/>
      <c r="CG60" s="236"/>
      <c r="CH60" s="236"/>
      <c r="CI60" s="236"/>
      <c r="CJ60" s="236"/>
      <c r="CK60" s="236"/>
      <c r="CL60" s="236"/>
      <c r="CM60" s="236"/>
      <c r="CN60" s="236"/>
      <c r="CO60" s="236"/>
      <c r="CP60" s="236"/>
      <c r="CQ60" s="236"/>
      <c r="CR60" s="236"/>
      <c r="CS60" s="236"/>
      <c r="CT60" s="236"/>
      <c r="CU60" s="236"/>
      <c r="CV60" s="236"/>
      <c r="CW60" s="236"/>
      <c r="CX60" s="236"/>
      <c r="CY60" s="236"/>
      <c r="CZ60" s="236"/>
      <c r="DA60" s="236"/>
      <c r="DB60" s="236"/>
      <c r="DC60" s="236"/>
      <c r="DD60" s="236"/>
      <c r="DE60" s="236"/>
      <c r="DF60" s="236"/>
      <c r="DG60" s="236"/>
      <c r="DH60" s="236"/>
      <c r="DI60" s="236"/>
      <c r="DJ60" s="236"/>
      <c r="DK60" s="236"/>
      <c r="DL60" s="236"/>
      <c r="DM60" s="236"/>
      <c r="DN60" s="236"/>
      <c r="DO60" s="236"/>
      <c r="DP60" s="236"/>
      <c r="DQ60" s="236"/>
      <c r="DR60" s="236"/>
      <c r="DS60" s="236"/>
      <c r="DT60" s="236"/>
      <c r="DU60" s="236"/>
      <c r="DV60" s="236"/>
      <c r="DW60" s="236"/>
      <c r="DX60" s="236"/>
      <c r="DY60" s="236"/>
      <c r="DZ60" s="236"/>
      <c r="EA60" s="236"/>
      <c r="EB60" s="236"/>
      <c r="EC60" s="236"/>
      <c r="ED60" s="236"/>
      <c r="EE60" s="236"/>
      <c r="EF60" s="236"/>
      <c r="EG60" s="236"/>
      <c r="EH60" s="236"/>
      <c r="EI60" s="236"/>
      <c r="EJ60" s="236"/>
      <c r="EK60" s="236"/>
      <c r="EL60" s="236"/>
      <c r="EM60" s="236"/>
      <c r="EN60" s="236"/>
      <c r="EO60" s="236"/>
      <c r="EP60" s="236"/>
      <c r="EQ60" s="236"/>
      <c r="ER60" s="236"/>
      <c r="ES60" s="236"/>
      <c r="ET60" s="236"/>
      <c r="EU60" s="236"/>
      <c r="EV60" s="236"/>
      <c r="EW60" s="236"/>
      <c r="EX60" s="236"/>
      <c r="EY60" s="236"/>
      <c r="EZ60" s="236"/>
      <c r="FA60" s="236"/>
      <c r="FB60" s="236"/>
      <c r="FC60" s="236"/>
      <c r="FD60" s="236"/>
      <c r="FE60" s="236"/>
      <c r="FF60" s="236"/>
      <c r="FG60" s="236"/>
      <c r="FH60" s="236"/>
      <c r="FI60" s="236"/>
      <c r="FJ60" s="236"/>
      <c r="FK60" s="236"/>
      <c r="FL60" s="236"/>
      <c r="FM60" s="236"/>
      <c r="FN60" s="236"/>
      <c r="FO60" s="236"/>
      <c r="FP60" s="236"/>
      <c r="FQ60" s="236"/>
      <c r="FR60" s="236"/>
      <c r="FS60" s="236"/>
      <c r="FT60" s="236"/>
      <c r="FU60" s="236"/>
      <c r="FV60" s="236"/>
      <c r="FW60" s="236"/>
      <c r="FX60" s="236"/>
      <c r="FY60" s="236"/>
      <c r="FZ60" s="236"/>
      <c r="GA60" s="236"/>
      <c r="GB60" s="236"/>
      <c r="GC60" s="236"/>
      <c r="GD60" s="236"/>
      <c r="GE60" s="236"/>
      <c r="GF60" s="236"/>
      <c r="GG60" s="236"/>
      <c r="GH60" s="236"/>
      <c r="GI60" s="236"/>
      <c r="GJ60" s="236"/>
      <c r="GK60" s="236"/>
      <c r="GL60" s="236"/>
      <c r="GM60" s="236"/>
      <c r="GN60" s="236"/>
      <c r="GO60" s="236"/>
      <c r="GP60" s="236"/>
      <c r="GQ60" s="236"/>
      <c r="GR60" s="236"/>
      <c r="GS60" s="236"/>
      <c r="GT60" s="236"/>
      <c r="GU60" s="236"/>
      <c r="GV60" s="236"/>
      <c r="GW60" s="236"/>
      <c r="GX60" s="236"/>
      <c r="GY60" s="236"/>
      <c r="GZ60" s="236"/>
      <c r="HA60" s="236"/>
    </row>
    <row r="61" s="211" customFormat="1" ht="21" customHeight="1" spans="1:209">
      <c r="A61" s="237" t="s">
        <v>1427</v>
      </c>
      <c r="B61" s="233">
        <v>0</v>
      </c>
      <c r="C61" s="233">
        <v>0</v>
      </c>
      <c r="D61" s="233">
        <v>0</v>
      </c>
      <c r="E61" s="234"/>
      <c r="F61" s="235"/>
      <c r="G61" s="236"/>
      <c r="H61" s="236">
        <v>0</v>
      </c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E61" s="236"/>
      <c r="BF61" s="236"/>
      <c r="BG61" s="236"/>
      <c r="BH61" s="236"/>
      <c r="BI61" s="236"/>
      <c r="BJ61" s="236"/>
      <c r="BK61" s="236"/>
      <c r="BL61" s="236"/>
      <c r="BM61" s="236"/>
      <c r="BN61" s="236"/>
      <c r="BO61" s="236"/>
      <c r="BP61" s="236"/>
      <c r="BQ61" s="236"/>
      <c r="BR61" s="236"/>
      <c r="BS61" s="236"/>
      <c r="BT61" s="236"/>
      <c r="BU61" s="236"/>
      <c r="BV61" s="236"/>
      <c r="BW61" s="236"/>
      <c r="BX61" s="236"/>
      <c r="BY61" s="236"/>
      <c r="BZ61" s="236"/>
      <c r="CA61" s="236"/>
      <c r="CB61" s="236"/>
      <c r="CC61" s="236"/>
      <c r="CD61" s="236"/>
      <c r="CE61" s="236"/>
      <c r="CF61" s="236"/>
      <c r="CG61" s="236"/>
      <c r="CH61" s="236"/>
      <c r="CI61" s="236"/>
      <c r="CJ61" s="236"/>
      <c r="CK61" s="236"/>
      <c r="CL61" s="236"/>
      <c r="CM61" s="236"/>
      <c r="CN61" s="236"/>
      <c r="CO61" s="236"/>
      <c r="CP61" s="236"/>
      <c r="CQ61" s="236"/>
      <c r="CR61" s="236"/>
      <c r="CS61" s="236"/>
      <c r="CT61" s="236"/>
      <c r="CU61" s="236"/>
      <c r="CV61" s="236"/>
      <c r="CW61" s="236"/>
      <c r="CX61" s="236"/>
      <c r="CY61" s="236"/>
      <c r="CZ61" s="236"/>
      <c r="DA61" s="236"/>
      <c r="DB61" s="236"/>
      <c r="DC61" s="236"/>
      <c r="DD61" s="236"/>
      <c r="DE61" s="236"/>
      <c r="DF61" s="236"/>
      <c r="DG61" s="236"/>
      <c r="DH61" s="236"/>
      <c r="DI61" s="236"/>
      <c r="DJ61" s="236"/>
      <c r="DK61" s="236"/>
      <c r="DL61" s="236"/>
      <c r="DM61" s="236"/>
      <c r="DN61" s="236"/>
      <c r="DO61" s="236"/>
      <c r="DP61" s="236"/>
      <c r="DQ61" s="236"/>
      <c r="DR61" s="236"/>
      <c r="DS61" s="236"/>
      <c r="DT61" s="236"/>
      <c r="DU61" s="236"/>
      <c r="DV61" s="236"/>
      <c r="DW61" s="236"/>
      <c r="DX61" s="236"/>
      <c r="DY61" s="236"/>
      <c r="DZ61" s="236"/>
      <c r="EA61" s="236"/>
      <c r="EB61" s="236"/>
      <c r="EC61" s="236"/>
      <c r="ED61" s="236"/>
      <c r="EE61" s="236"/>
      <c r="EF61" s="236"/>
      <c r="EG61" s="236"/>
      <c r="EH61" s="236"/>
      <c r="EI61" s="236"/>
      <c r="EJ61" s="236"/>
      <c r="EK61" s="236"/>
      <c r="EL61" s="236"/>
      <c r="EM61" s="236"/>
      <c r="EN61" s="236"/>
      <c r="EO61" s="236"/>
      <c r="EP61" s="236"/>
      <c r="EQ61" s="236"/>
      <c r="ER61" s="236"/>
      <c r="ES61" s="236"/>
      <c r="ET61" s="236"/>
      <c r="EU61" s="236"/>
      <c r="EV61" s="236"/>
      <c r="EW61" s="236"/>
      <c r="EX61" s="236"/>
      <c r="EY61" s="236"/>
      <c r="EZ61" s="236"/>
      <c r="FA61" s="236"/>
      <c r="FB61" s="236"/>
      <c r="FC61" s="236"/>
      <c r="FD61" s="236"/>
      <c r="FE61" s="236"/>
      <c r="FF61" s="236"/>
      <c r="FG61" s="236"/>
      <c r="FH61" s="236"/>
      <c r="FI61" s="236"/>
      <c r="FJ61" s="236"/>
      <c r="FK61" s="236"/>
      <c r="FL61" s="236"/>
      <c r="FM61" s="236"/>
      <c r="FN61" s="236"/>
      <c r="FO61" s="236"/>
      <c r="FP61" s="236"/>
      <c r="FQ61" s="236"/>
      <c r="FR61" s="236"/>
      <c r="FS61" s="236"/>
      <c r="FT61" s="236"/>
      <c r="FU61" s="236"/>
      <c r="FV61" s="236"/>
      <c r="FW61" s="236"/>
      <c r="FX61" s="236"/>
      <c r="FY61" s="236"/>
      <c r="FZ61" s="236"/>
      <c r="GA61" s="236"/>
      <c r="GB61" s="236"/>
      <c r="GC61" s="236"/>
      <c r="GD61" s="236"/>
      <c r="GE61" s="236"/>
      <c r="GF61" s="236"/>
      <c r="GG61" s="236"/>
      <c r="GH61" s="236"/>
      <c r="GI61" s="236"/>
      <c r="GJ61" s="236"/>
      <c r="GK61" s="236"/>
      <c r="GL61" s="236"/>
      <c r="GM61" s="236"/>
      <c r="GN61" s="236"/>
      <c r="GO61" s="236"/>
      <c r="GP61" s="236"/>
      <c r="GQ61" s="236"/>
      <c r="GR61" s="236"/>
      <c r="GS61" s="236"/>
      <c r="GT61" s="236"/>
      <c r="GU61" s="236"/>
      <c r="GV61" s="236"/>
      <c r="GW61" s="236"/>
      <c r="GX61" s="236"/>
      <c r="GY61" s="236"/>
      <c r="GZ61" s="236"/>
      <c r="HA61" s="236"/>
    </row>
    <row r="62" s="211" customFormat="1" ht="21" customHeight="1" spans="1:209">
      <c r="A62" s="232" t="s">
        <v>1428</v>
      </c>
      <c r="B62" s="233">
        <v>0</v>
      </c>
      <c r="C62" s="233">
        <v>0</v>
      </c>
      <c r="D62" s="233">
        <v>0</v>
      </c>
      <c r="E62" s="234"/>
      <c r="F62" s="235"/>
      <c r="G62" s="236"/>
      <c r="H62" s="236">
        <v>0</v>
      </c>
      <c r="I62" s="236"/>
      <c r="J62" s="236"/>
      <c r="K62" s="236"/>
      <c r="L62" s="236"/>
      <c r="M62" s="236"/>
      <c r="N62" s="236"/>
      <c r="O62" s="236"/>
      <c r="P62" s="236"/>
      <c r="Q62" s="236"/>
      <c r="R62" s="236"/>
      <c r="S62" s="236"/>
      <c r="T62" s="236"/>
      <c r="U62" s="236"/>
      <c r="V62" s="236"/>
      <c r="W62" s="236"/>
      <c r="X62" s="236"/>
      <c r="Y62" s="236"/>
      <c r="Z62" s="236"/>
      <c r="AA62" s="236"/>
      <c r="AB62" s="236"/>
      <c r="AC62" s="236"/>
      <c r="AD62" s="236"/>
      <c r="AE62" s="236"/>
      <c r="AF62" s="236"/>
      <c r="AG62" s="236"/>
      <c r="AH62" s="236"/>
      <c r="AI62" s="236"/>
      <c r="AJ62" s="236"/>
      <c r="AK62" s="236"/>
      <c r="AL62" s="236"/>
      <c r="AM62" s="236"/>
      <c r="AN62" s="236"/>
      <c r="AO62" s="236"/>
      <c r="AP62" s="236"/>
      <c r="AQ62" s="236"/>
      <c r="AR62" s="236"/>
      <c r="AS62" s="236"/>
      <c r="AT62" s="236"/>
      <c r="AU62" s="236"/>
      <c r="AV62" s="236"/>
      <c r="AW62" s="236"/>
      <c r="AX62" s="236"/>
      <c r="AY62" s="236"/>
      <c r="AZ62" s="236"/>
      <c r="BA62" s="236"/>
      <c r="BB62" s="236"/>
      <c r="BC62" s="236"/>
      <c r="BD62" s="236"/>
      <c r="BE62" s="236"/>
      <c r="BF62" s="236"/>
      <c r="BG62" s="236"/>
      <c r="BH62" s="236"/>
      <c r="BI62" s="236"/>
      <c r="BJ62" s="236"/>
      <c r="BK62" s="236"/>
      <c r="BL62" s="236"/>
      <c r="BM62" s="236"/>
      <c r="BN62" s="236"/>
      <c r="BO62" s="236"/>
      <c r="BP62" s="236"/>
      <c r="BQ62" s="236"/>
      <c r="BR62" s="236"/>
      <c r="BS62" s="236"/>
      <c r="BT62" s="236"/>
      <c r="BU62" s="236"/>
      <c r="BV62" s="236"/>
      <c r="BW62" s="236"/>
      <c r="BX62" s="236"/>
      <c r="BY62" s="236"/>
      <c r="BZ62" s="236"/>
      <c r="CA62" s="236"/>
      <c r="CB62" s="236"/>
      <c r="CC62" s="236"/>
      <c r="CD62" s="236"/>
      <c r="CE62" s="236"/>
      <c r="CF62" s="236"/>
      <c r="CG62" s="236"/>
      <c r="CH62" s="236"/>
      <c r="CI62" s="236"/>
      <c r="CJ62" s="236"/>
      <c r="CK62" s="236"/>
      <c r="CL62" s="236"/>
      <c r="CM62" s="236"/>
      <c r="CN62" s="236"/>
      <c r="CO62" s="236"/>
      <c r="CP62" s="236"/>
      <c r="CQ62" s="236"/>
      <c r="CR62" s="236"/>
      <c r="CS62" s="236"/>
      <c r="CT62" s="236"/>
      <c r="CU62" s="236"/>
      <c r="CV62" s="236"/>
      <c r="CW62" s="236"/>
      <c r="CX62" s="236"/>
      <c r="CY62" s="236"/>
      <c r="CZ62" s="236"/>
      <c r="DA62" s="236"/>
      <c r="DB62" s="236"/>
      <c r="DC62" s="236"/>
      <c r="DD62" s="236"/>
      <c r="DE62" s="236"/>
      <c r="DF62" s="236"/>
      <c r="DG62" s="236"/>
      <c r="DH62" s="236"/>
      <c r="DI62" s="236"/>
      <c r="DJ62" s="236"/>
      <c r="DK62" s="236"/>
      <c r="DL62" s="236"/>
      <c r="DM62" s="236"/>
      <c r="DN62" s="236"/>
      <c r="DO62" s="236"/>
      <c r="DP62" s="236"/>
      <c r="DQ62" s="236"/>
      <c r="DR62" s="236"/>
      <c r="DS62" s="236"/>
      <c r="DT62" s="236"/>
      <c r="DU62" s="236"/>
      <c r="DV62" s="236"/>
      <c r="DW62" s="236"/>
      <c r="DX62" s="236"/>
      <c r="DY62" s="236"/>
      <c r="DZ62" s="236"/>
      <c r="EA62" s="236"/>
      <c r="EB62" s="236"/>
      <c r="EC62" s="236"/>
      <c r="ED62" s="236"/>
      <c r="EE62" s="236"/>
      <c r="EF62" s="236"/>
      <c r="EG62" s="236"/>
      <c r="EH62" s="236"/>
      <c r="EI62" s="236"/>
      <c r="EJ62" s="236"/>
      <c r="EK62" s="236"/>
      <c r="EL62" s="236"/>
      <c r="EM62" s="236"/>
      <c r="EN62" s="236"/>
      <c r="EO62" s="236"/>
      <c r="EP62" s="236"/>
      <c r="EQ62" s="236"/>
      <c r="ER62" s="236"/>
      <c r="ES62" s="236"/>
      <c r="ET62" s="236"/>
      <c r="EU62" s="236"/>
      <c r="EV62" s="236"/>
      <c r="EW62" s="236"/>
      <c r="EX62" s="236"/>
      <c r="EY62" s="236"/>
      <c r="EZ62" s="236"/>
      <c r="FA62" s="236"/>
      <c r="FB62" s="236"/>
      <c r="FC62" s="236"/>
      <c r="FD62" s="236"/>
      <c r="FE62" s="236"/>
      <c r="FF62" s="236"/>
      <c r="FG62" s="236"/>
      <c r="FH62" s="236"/>
      <c r="FI62" s="236"/>
      <c r="FJ62" s="236"/>
      <c r="FK62" s="236"/>
      <c r="FL62" s="236"/>
      <c r="FM62" s="236"/>
      <c r="FN62" s="236"/>
      <c r="FO62" s="236"/>
      <c r="FP62" s="236"/>
      <c r="FQ62" s="236"/>
      <c r="FR62" s="236"/>
      <c r="FS62" s="236"/>
      <c r="FT62" s="236"/>
      <c r="FU62" s="236"/>
      <c r="FV62" s="236"/>
      <c r="FW62" s="236"/>
      <c r="FX62" s="236"/>
      <c r="FY62" s="236"/>
      <c r="FZ62" s="236"/>
      <c r="GA62" s="236"/>
      <c r="GB62" s="236"/>
      <c r="GC62" s="236"/>
      <c r="GD62" s="236"/>
      <c r="GE62" s="236"/>
      <c r="GF62" s="236"/>
      <c r="GG62" s="236"/>
      <c r="GH62" s="236"/>
      <c r="GI62" s="236"/>
      <c r="GJ62" s="236"/>
      <c r="GK62" s="236"/>
      <c r="GL62" s="236"/>
      <c r="GM62" s="236"/>
      <c r="GN62" s="236"/>
      <c r="GO62" s="236"/>
      <c r="GP62" s="236"/>
      <c r="GQ62" s="236"/>
      <c r="GR62" s="236"/>
      <c r="GS62" s="236"/>
      <c r="GT62" s="236"/>
      <c r="GU62" s="236"/>
      <c r="GV62" s="236"/>
      <c r="GW62" s="236"/>
      <c r="GX62" s="236"/>
      <c r="GY62" s="236"/>
      <c r="GZ62" s="236"/>
      <c r="HA62" s="236"/>
    </row>
    <row r="63" s="211" customFormat="1" ht="21" customHeight="1" spans="1:209">
      <c r="A63" s="237" t="s">
        <v>1075</v>
      </c>
      <c r="B63" s="233">
        <v>0</v>
      </c>
      <c r="C63" s="233">
        <v>0</v>
      </c>
      <c r="D63" s="233">
        <v>0</v>
      </c>
      <c r="E63" s="234"/>
      <c r="F63" s="235"/>
      <c r="G63" s="236"/>
      <c r="H63" s="236">
        <v>0</v>
      </c>
      <c r="I63" s="236"/>
      <c r="J63" s="236"/>
      <c r="K63" s="236"/>
      <c r="L63" s="236"/>
      <c r="M63" s="236"/>
      <c r="N63" s="236"/>
      <c r="O63" s="236"/>
      <c r="P63" s="236"/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  <c r="AE63" s="236"/>
      <c r="AF63" s="236"/>
      <c r="AG63" s="236"/>
      <c r="AH63" s="236"/>
      <c r="AI63" s="236"/>
      <c r="AJ63" s="236"/>
      <c r="AK63" s="236"/>
      <c r="AL63" s="236"/>
      <c r="AM63" s="236"/>
      <c r="AN63" s="236"/>
      <c r="AO63" s="236"/>
      <c r="AP63" s="236"/>
      <c r="AQ63" s="236"/>
      <c r="AR63" s="236"/>
      <c r="AS63" s="236"/>
      <c r="AT63" s="236"/>
      <c r="AU63" s="236"/>
      <c r="AV63" s="236"/>
      <c r="AW63" s="236"/>
      <c r="AX63" s="236"/>
      <c r="AY63" s="236"/>
      <c r="AZ63" s="236"/>
      <c r="BA63" s="236"/>
      <c r="BB63" s="236"/>
      <c r="BC63" s="236"/>
      <c r="BD63" s="236"/>
      <c r="BE63" s="236"/>
      <c r="BF63" s="236"/>
      <c r="BG63" s="236"/>
      <c r="BH63" s="236"/>
      <c r="BI63" s="236"/>
      <c r="BJ63" s="236"/>
      <c r="BK63" s="236"/>
      <c r="BL63" s="236"/>
      <c r="BM63" s="236"/>
      <c r="BN63" s="236"/>
      <c r="BO63" s="236"/>
      <c r="BP63" s="236"/>
      <c r="BQ63" s="236"/>
      <c r="BR63" s="236"/>
      <c r="BS63" s="236"/>
      <c r="BT63" s="236"/>
      <c r="BU63" s="236"/>
      <c r="BV63" s="236"/>
      <c r="BW63" s="236"/>
      <c r="BX63" s="236"/>
      <c r="BY63" s="236"/>
      <c r="BZ63" s="236"/>
      <c r="CA63" s="236"/>
      <c r="CB63" s="236"/>
      <c r="CC63" s="236"/>
      <c r="CD63" s="236"/>
      <c r="CE63" s="236"/>
      <c r="CF63" s="236"/>
      <c r="CG63" s="236"/>
      <c r="CH63" s="236"/>
      <c r="CI63" s="236"/>
      <c r="CJ63" s="236"/>
      <c r="CK63" s="236"/>
      <c r="CL63" s="236"/>
      <c r="CM63" s="236"/>
      <c r="CN63" s="236"/>
      <c r="CO63" s="236"/>
      <c r="CP63" s="236"/>
      <c r="CQ63" s="236"/>
      <c r="CR63" s="236"/>
      <c r="CS63" s="236"/>
      <c r="CT63" s="236"/>
      <c r="CU63" s="236"/>
      <c r="CV63" s="236"/>
      <c r="CW63" s="236"/>
      <c r="CX63" s="236"/>
      <c r="CY63" s="236"/>
      <c r="CZ63" s="236"/>
      <c r="DA63" s="236"/>
      <c r="DB63" s="236"/>
      <c r="DC63" s="236"/>
      <c r="DD63" s="236"/>
      <c r="DE63" s="236"/>
      <c r="DF63" s="236"/>
      <c r="DG63" s="236"/>
      <c r="DH63" s="236"/>
      <c r="DI63" s="236"/>
      <c r="DJ63" s="236"/>
      <c r="DK63" s="236"/>
      <c r="DL63" s="236"/>
      <c r="DM63" s="236"/>
      <c r="DN63" s="236"/>
      <c r="DO63" s="236"/>
      <c r="DP63" s="236"/>
      <c r="DQ63" s="236"/>
      <c r="DR63" s="236"/>
      <c r="DS63" s="236"/>
      <c r="DT63" s="236"/>
      <c r="DU63" s="236"/>
      <c r="DV63" s="236"/>
      <c r="DW63" s="236"/>
      <c r="DX63" s="236"/>
      <c r="DY63" s="236"/>
      <c r="DZ63" s="236"/>
      <c r="EA63" s="236"/>
      <c r="EB63" s="236"/>
      <c r="EC63" s="236"/>
      <c r="ED63" s="236"/>
      <c r="EE63" s="236"/>
      <c r="EF63" s="236"/>
      <c r="EG63" s="236"/>
      <c r="EH63" s="236"/>
      <c r="EI63" s="236"/>
      <c r="EJ63" s="236"/>
      <c r="EK63" s="236"/>
      <c r="EL63" s="236"/>
      <c r="EM63" s="236"/>
      <c r="EN63" s="236"/>
      <c r="EO63" s="236"/>
      <c r="EP63" s="236"/>
      <c r="EQ63" s="236"/>
      <c r="ER63" s="236"/>
      <c r="ES63" s="236"/>
      <c r="ET63" s="236"/>
      <c r="EU63" s="236"/>
      <c r="EV63" s="236"/>
      <c r="EW63" s="236"/>
      <c r="EX63" s="236"/>
      <c r="EY63" s="236"/>
      <c r="EZ63" s="236"/>
      <c r="FA63" s="236"/>
      <c r="FB63" s="236"/>
      <c r="FC63" s="236"/>
      <c r="FD63" s="236"/>
      <c r="FE63" s="236"/>
      <c r="FF63" s="236"/>
      <c r="FG63" s="236"/>
      <c r="FH63" s="236"/>
      <c r="FI63" s="236"/>
      <c r="FJ63" s="236"/>
      <c r="FK63" s="236"/>
      <c r="FL63" s="236"/>
      <c r="FM63" s="236"/>
      <c r="FN63" s="236"/>
      <c r="FO63" s="236"/>
      <c r="FP63" s="236"/>
      <c r="FQ63" s="236"/>
      <c r="FR63" s="236"/>
      <c r="FS63" s="236"/>
      <c r="FT63" s="236"/>
      <c r="FU63" s="236"/>
      <c r="FV63" s="236"/>
      <c r="FW63" s="236"/>
      <c r="FX63" s="236"/>
      <c r="FY63" s="236"/>
      <c r="FZ63" s="236"/>
      <c r="GA63" s="236"/>
      <c r="GB63" s="236"/>
      <c r="GC63" s="236"/>
      <c r="GD63" s="236"/>
      <c r="GE63" s="236"/>
      <c r="GF63" s="236"/>
      <c r="GG63" s="236"/>
      <c r="GH63" s="236"/>
      <c r="GI63" s="236"/>
      <c r="GJ63" s="236"/>
      <c r="GK63" s="236"/>
      <c r="GL63" s="236"/>
      <c r="GM63" s="236"/>
      <c r="GN63" s="236"/>
      <c r="GO63" s="236"/>
      <c r="GP63" s="236"/>
      <c r="GQ63" s="236"/>
      <c r="GR63" s="236"/>
      <c r="GS63" s="236"/>
      <c r="GT63" s="236"/>
      <c r="GU63" s="236"/>
      <c r="GV63" s="236"/>
      <c r="GW63" s="236"/>
      <c r="GX63" s="236"/>
      <c r="GY63" s="236"/>
      <c r="GZ63" s="236"/>
      <c r="HA63" s="236"/>
    </row>
    <row r="64" s="211" customFormat="1" ht="21" customHeight="1" spans="1:209">
      <c r="A64" s="237" t="s">
        <v>1429</v>
      </c>
      <c r="B64" s="233">
        <v>0</v>
      </c>
      <c r="C64" s="233">
        <v>0</v>
      </c>
      <c r="D64" s="233">
        <v>0</v>
      </c>
      <c r="E64" s="234"/>
      <c r="F64" s="235"/>
      <c r="G64" s="236"/>
      <c r="H64" s="236">
        <v>0</v>
      </c>
      <c r="I64" s="236"/>
      <c r="J64" s="236"/>
      <c r="K64" s="236"/>
      <c r="L64" s="236"/>
      <c r="M64" s="236"/>
      <c r="N64" s="236"/>
      <c r="O64" s="236"/>
      <c r="P64" s="236"/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/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6"/>
      <c r="BE64" s="236"/>
      <c r="BF64" s="236"/>
      <c r="BG64" s="236"/>
      <c r="BH64" s="236"/>
      <c r="BI64" s="236"/>
      <c r="BJ64" s="236"/>
      <c r="BK64" s="236"/>
      <c r="BL64" s="236"/>
      <c r="BM64" s="236"/>
      <c r="BN64" s="236"/>
      <c r="BO64" s="236"/>
      <c r="BP64" s="236"/>
      <c r="BQ64" s="236"/>
      <c r="BR64" s="236"/>
      <c r="BS64" s="236"/>
      <c r="BT64" s="236"/>
      <c r="BU64" s="236"/>
      <c r="BV64" s="236"/>
      <c r="BW64" s="236"/>
      <c r="BX64" s="236"/>
      <c r="BY64" s="236"/>
      <c r="BZ64" s="236"/>
      <c r="CA64" s="236"/>
      <c r="CB64" s="236"/>
      <c r="CC64" s="236"/>
      <c r="CD64" s="236"/>
      <c r="CE64" s="236"/>
      <c r="CF64" s="236"/>
      <c r="CG64" s="236"/>
      <c r="CH64" s="236"/>
      <c r="CI64" s="236"/>
      <c r="CJ64" s="236"/>
      <c r="CK64" s="236"/>
      <c r="CL64" s="236"/>
      <c r="CM64" s="236"/>
      <c r="CN64" s="236"/>
      <c r="CO64" s="236"/>
      <c r="CP64" s="236"/>
      <c r="CQ64" s="236"/>
      <c r="CR64" s="236"/>
      <c r="CS64" s="236"/>
      <c r="CT64" s="236"/>
      <c r="CU64" s="236"/>
      <c r="CV64" s="236"/>
      <c r="CW64" s="236"/>
      <c r="CX64" s="236"/>
      <c r="CY64" s="236"/>
      <c r="CZ64" s="236"/>
      <c r="DA64" s="236"/>
      <c r="DB64" s="236"/>
      <c r="DC64" s="236"/>
      <c r="DD64" s="236"/>
      <c r="DE64" s="236"/>
      <c r="DF64" s="236"/>
      <c r="DG64" s="236"/>
      <c r="DH64" s="236"/>
      <c r="DI64" s="236"/>
      <c r="DJ64" s="236"/>
      <c r="DK64" s="236"/>
      <c r="DL64" s="236"/>
      <c r="DM64" s="236"/>
      <c r="DN64" s="236"/>
      <c r="DO64" s="236"/>
      <c r="DP64" s="236"/>
      <c r="DQ64" s="236"/>
      <c r="DR64" s="236"/>
      <c r="DS64" s="236"/>
      <c r="DT64" s="236"/>
      <c r="DU64" s="236"/>
      <c r="DV64" s="236"/>
      <c r="DW64" s="236"/>
      <c r="DX64" s="236"/>
      <c r="DY64" s="236"/>
      <c r="DZ64" s="236"/>
      <c r="EA64" s="236"/>
      <c r="EB64" s="236"/>
      <c r="EC64" s="236"/>
      <c r="ED64" s="236"/>
      <c r="EE64" s="236"/>
      <c r="EF64" s="236"/>
      <c r="EG64" s="236"/>
      <c r="EH64" s="236"/>
      <c r="EI64" s="236"/>
      <c r="EJ64" s="236"/>
      <c r="EK64" s="236"/>
      <c r="EL64" s="236"/>
      <c r="EM64" s="236"/>
      <c r="EN64" s="236"/>
      <c r="EO64" s="236"/>
      <c r="EP64" s="236"/>
      <c r="EQ64" s="236"/>
      <c r="ER64" s="236"/>
      <c r="ES64" s="236"/>
      <c r="ET64" s="236"/>
      <c r="EU64" s="236"/>
      <c r="EV64" s="236"/>
      <c r="EW64" s="236"/>
      <c r="EX64" s="236"/>
      <c r="EY64" s="236"/>
      <c r="EZ64" s="236"/>
      <c r="FA64" s="236"/>
      <c r="FB64" s="236"/>
      <c r="FC64" s="236"/>
      <c r="FD64" s="236"/>
      <c r="FE64" s="236"/>
      <c r="FF64" s="236"/>
      <c r="FG64" s="236"/>
      <c r="FH64" s="236"/>
      <c r="FI64" s="236"/>
      <c r="FJ64" s="236"/>
      <c r="FK64" s="236"/>
      <c r="FL64" s="236"/>
      <c r="FM64" s="236"/>
      <c r="FN64" s="236"/>
      <c r="FO64" s="236"/>
      <c r="FP64" s="236"/>
      <c r="FQ64" s="236"/>
      <c r="FR64" s="236"/>
      <c r="FS64" s="236"/>
      <c r="FT64" s="236"/>
      <c r="FU64" s="236"/>
      <c r="FV64" s="236"/>
      <c r="FW64" s="236"/>
      <c r="FX64" s="236"/>
      <c r="FY64" s="236"/>
      <c r="FZ64" s="236"/>
      <c r="GA64" s="236"/>
      <c r="GB64" s="236"/>
      <c r="GC64" s="236"/>
      <c r="GD64" s="236"/>
      <c r="GE64" s="236"/>
      <c r="GF64" s="236"/>
      <c r="GG64" s="236"/>
      <c r="GH64" s="236"/>
      <c r="GI64" s="236"/>
      <c r="GJ64" s="236"/>
      <c r="GK64" s="236"/>
      <c r="GL64" s="236"/>
      <c r="GM64" s="236"/>
      <c r="GN64" s="236"/>
      <c r="GO64" s="236"/>
      <c r="GP64" s="236"/>
      <c r="GQ64" s="236"/>
      <c r="GR64" s="236"/>
      <c r="GS64" s="236"/>
      <c r="GT64" s="236"/>
      <c r="GU64" s="236"/>
      <c r="GV64" s="236"/>
      <c r="GW64" s="236"/>
      <c r="GX64" s="236"/>
      <c r="GY64" s="236"/>
      <c r="GZ64" s="236"/>
      <c r="HA64" s="236"/>
    </row>
    <row r="65" s="211" customFormat="1" ht="21" customHeight="1" spans="1:209">
      <c r="A65" s="237" t="s">
        <v>1430</v>
      </c>
      <c r="B65" s="233">
        <v>0</v>
      </c>
      <c r="C65" s="233">
        <v>0</v>
      </c>
      <c r="D65" s="233">
        <v>0</v>
      </c>
      <c r="E65" s="234"/>
      <c r="F65" s="235"/>
      <c r="G65" s="236"/>
      <c r="H65" s="236">
        <v>0</v>
      </c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  <c r="AE65" s="236"/>
      <c r="AF65" s="236"/>
      <c r="AG65" s="236"/>
      <c r="AH65" s="236"/>
      <c r="AI65" s="236"/>
      <c r="AJ65" s="236"/>
      <c r="AK65" s="236"/>
      <c r="AL65" s="236"/>
      <c r="AM65" s="236"/>
      <c r="AN65" s="236"/>
      <c r="AO65" s="236"/>
      <c r="AP65" s="236"/>
      <c r="AQ65" s="236"/>
      <c r="AR65" s="236"/>
      <c r="AS65" s="236"/>
      <c r="AT65" s="236"/>
      <c r="AU65" s="236"/>
      <c r="AV65" s="236"/>
      <c r="AW65" s="236"/>
      <c r="AX65" s="236"/>
      <c r="AY65" s="236"/>
      <c r="AZ65" s="236"/>
      <c r="BA65" s="236"/>
      <c r="BB65" s="236"/>
      <c r="BC65" s="236"/>
      <c r="BD65" s="236"/>
      <c r="BE65" s="236"/>
      <c r="BF65" s="236"/>
      <c r="BG65" s="236"/>
      <c r="BH65" s="236"/>
      <c r="BI65" s="236"/>
      <c r="BJ65" s="236"/>
      <c r="BK65" s="236"/>
      <c r="BL65" s="236"/>
      <c r="BM65" s="236"/>
      <c r="BN65" s="236"/>
      <c r="BO65" s="236"/>
      <c r="BP65" s="236"/>
      <c r="BQ65" s="236"/>
      <c r="BR65" s="236"/>
      <c r="BS65" s="236"/>
      <c r="BT65" s="236"/>
      <c r="BU65" s="236"/>
      <c r="BV65" s="236"/>
      <c r="BW65" s="236"/>
      <c r="BX65" s="236"/>
      <c r="BY65" s="236"/>
      <c r="BZ65" s="236"/>
      <c r="CA65" s="236"/>
      <c r="CB65" s="236"/>
      <c r="CC65" s="236"/>
      <c r="CD65" s="236"/>
      <c r="CE65" s="236"/>
      <c r="CF65" s="236"/>
      <c r="CG65" s="236"/>
      <c r="CH65" s="236"/>
      <c r="CI65" s="236"/>
      <c r="CJ65" s="236"/>
      <c r="CK65" s="236"/>
      <c r="CL65" s="236"/>
      <c r="CM65" s="236"/>
      <c r="CN65" s="236"/>
      <c r="CO65" s="236"/>
      <c r="CP65" s="236"/>
      <c r="CQ65" s="236"/>
      <c r="CR65" s="236"/>
      <c r="CS65" s="236"/>
      <c r="CT65" s="236"/>
      <c r="CU65" s="236"/>
      <c r="CV65" s="236"/>
      <c r="CW65" s="236"/>
      <c r="CX65" s="236"/>
      <c r="CY65" s="236"/>
      <c r="CZ65" s="236"/>
      <c r="DA65" s="236"/>
      <c r="DB65" s="236"/>
      <c r="DC65" s="236"/>
      <c r="DD65" s="236"/>
      <c r="DE65" s="236"/>
      <c r="DF65" s="236"/>
      <c r="DG65" s="236"/>
      <c r="DH65" s="236"/>
      <c r="DI65" s="236"/>
      <c r="DJ65" s="236"/>
      <c r="DK65" s="236"/>
      <c r="DL65" s="236"/>
      <c r="DM65" s="236"/>
      <c r="DN65" s="236"/>
      <c r="DO65" s="236"/>
      <c r="DP65" s="236"/>
      <c r="DQ65" s="236"/>
      <c r="DR65" s="236"/>
      <c r="DS65" s="236"/>
      <c r="DT65" s="236"/>
      <c r="DU65" s="236"/>
      <c r="DV65" s="236"/>
      <c r="DW65" s="236"/>
      <c r="DX65" s="236"/>
      <c r="DY65" s="236"/>
      <c r="DZ65" s="236"/>
      <c r="EA65" s="236"/>
      <c r="EB65" s="236"/>
      <c r="EC65" s="236"/>
      <c r="ED65" s="236"/>
      <c r="EE65" s="236"/>
      <c r="EF65" s="236"/>
      <c r="EG65" s="236"/>
      <c r="EH65" s="236"/>
      <c r="EI65" s="236"/>
      <c r="EJ65" s="236"/>
      <c r="EK65" s="236"/>
      <c r="EL65" s="236"/>
      <c r="EM65" s="236"/>
      <c r="EN65" s="236"/>
      <c r="EO65" s="236"/>
      <c r="EP65" s="236"/>
      <c r="EQ65" s="236"/>
      <c r="ER65" s="236"/>
      <c r="ES65" s="236"/>
      <c r="ET65" s="236"/>
      <c r="EU65" s="236"/>
      <c r="EV65" s="236"/>
      <c r="EW65" s="236"/>
      <c r="EX65" s="236"/>
      <c r="EY65" s="236"/>
      <c r="EZ65" s="236"/>
      <c r="FA65" s="236"/>
      <c r="FB65" s="236"/>
      <c r="FC65" s="236"/>
      <c r="FD65" s="236"/>
      <c r="FE65" s="236"/>
      <c r="FF65" s="236"/>
      <c r="FG65" s="236"/>
      <c r="FH65" s="236"/>
      <c r="FI65" s="236"/>
      <c r="FJ65" s="236"/>
      <c r="FK65" s="236"/>
      <c r="FL65" s="236"/>
      <c r="FM65" s="236"/>
      <c r="FN65" s="236"/>
      <c r="FO65" s="236"/>
      <c r="FP65" s="236"/>
      <c r="FQ65" s="236"/>
      <c r="FR65" s="236"/>
      <c r="FS65" s="236"/>
      <c r="FT65" s="236"/>
      <c r="FU65" s="236"/>
      <c r="FV65" s="236"/>
      <c r="FW65" s="236"/>
      <c r="FX65" s="236"/>
      <c r="FY65" s="236"/>
      <c r="FZ65" s="236"/>
      <c r="GA65" s="236"/>
      <c r="GB65" s="236"/>
      <c r="GC65" s="236"/>
      <c r="GD65" s="236"/>
      <c r="GE65" s="236"/>
      <c r="GF65" s="236"/>
      <c r="GG65" s="236"/>
      <c r="GH65" s="236"/>
      <c r="GI65" s="236"/>
      <c r="GJ65" s="236"/>
      <c r="GK65" s="236"/>
      <c r="GL65" s="236"/>
      <c r="GM65" s="236"/>
      <c r="GN65" s="236"/>
      <c r="GO65" s="236"/>
      <c r="GP65" s="236"/>
      <c r="GQ65" s="236"/>
      <c r="GR65" s="236"/>
      <c r="GS65" s="236"/>
      <c r="GT65" s="236"/>
      <c r="GU65" s="236"/>
      <c r="GV65" s="236"/>
      <c r="GW65" s="236"/>
      <c r="GX65" s="236"/>
      <c r="GY65" s="236"/>
      <c r="GZ65" s="236"/>
      <c r="HA65" s="236"/>
    </row>
    <row r="66" s="211" customFormat="1" ht="21" customHeight="1" spans="1:209">
      <c r="A66" s="232" t="s">
        <v>1431</v>
      </c>
      <c r="B66" s="238">
        <f>SUM(B67:B70)</f>
        <v>10550</v>
      </c>
      <c r="C66" s="238">
        <f>SUM(C67:C70)</f>
        <v>56094</v>
      </c>
      <c r="D66" s="238">
        <f>SUM(D67:D70)</f>
        <v>46161</v>
      </c>
      <c r="E66" s="239">
        <f>D66/C66*100</f>
        <v>82.2922237672478</v>
      </c>
      <c r="F66" s="240">
        <f>D66/H66*100-100</f>
        <v>94.6325420584391</v>
      </c>
      <c r="G66" s="236"/>
      <c r="H66" s="236">
        <v>23717</v>
      </c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  <c r="AE66" s="236"/>
      <c r="AF66" s="236"/>
      <c r="AG66" s="236"/>
      <c r="AH66" s="236"/>
      <c r="AI66" s="236"/>
      <c r="AJ66" s="236"/>
      <c r="AK66" s="236"/>
      <c r="AL66" s="236"/>
      <c r="AM66" s="236"/>
      <c r="AN66" s="236"/>
      <c r="AO66" s="236"/>
      <c r="AP66" s="236"/>
      <c r="AQ66" s="236"/>
      <c r="AR66" s="236"/>
      <c r="AS66" s="236"/>
      <c r="AT66" s="236"/>
      <c r="AU66" s="236"/>
      <c r="AV66" s="236"/>
      <c r="AW66" s="236"/>
      <c r="AX66" s="236"/>
      <c r="AY66" s="236"/>
      <c r="AZ66" s="236"/>
      <c r="BA66" s="236"/>
      <c r="BB66" s="236"/>
      <c r="BC66" s="236"/>
      <c r="BD66" s="236"/>
      <c r="BE66" s="236"/>
      <c r="BF66" s="236"/>
      <c r="BG66" s="236"/>
      <c r="BH66" s="236"/>
      <c r="BI66" s="236"/>
      <c r="BJ66" s="236"/>
      <c r="BK66" s="236"/>
      <c r="BL66" s="236"/>
      <c r="BM66" s="236"/>
      <c r="BN66" s="236"/>
      <c r="BO66" s="236"/>
      <c r="BP66" s="236"/>
      <c r="BQ66" s="236"/>
      <c r="BR66" s="236"/>
      <c r="BS66" s="236"/>
      <c r="BT66" s="236"/>
      <c r="BU66" s="236"/>
      <c r="BV66" s="236"/>
      <c r="BW66" s="236"/>
      <c r="BX66" s="236"/>
      <c r="BY66" s="236"/>
      <c r="BZ66" s="236"/>
      <c r="CA66" s="236"/>
      <c r="CB66" s="236"/>
      <c r="CC66" s="236"/>
      <c r="CD66" s="236"/>
      <c r="CE66" s="236"/>
      <c r="CF66" s="236"/>
      <c r="CG66" s="236"/>
      <c r="CH66" s="236"/>
      <c r="CI66" s="236"/>
      <c r="CJ66" s="236"/>
      <c r="CK66" s="236"/>
      <c r="CL66" s="236"/>
      <c r="CM66" s="236"/>
      <c r="CN66" s="236"/>
      <c r="CO66" s="236"/>
      <c r="CP66" s="236"/>
      <c r="CQ66" s="236"/>
      <c r="CR66" s="236"/>
      <c r="CS66" s="236"/>
      <c r="CT66" s="236"/>
      <c r="CU66" s="236"/>
      <c r="CV66" s="236"/>
      <c r="CW66" s="236"/>
      <c r="CX66" s="236"/>
      <c r="CY66" s="236"/>
      <c r="CZ66" s="236"/>
      <c r="DA66" s="236"/>
      <c r="DB66" s="236"/>
      <c r="DC66" s="236"/>
      <c r="DD66" s="236"/>
      <c r="DE66" s="236"/>
      <c r="DF66" s="236"/>
      <c r="DG66" s="236"/>
      <c r="DH66" s="236"/>
      <c r="DI66" s="236"/>
      <c r="DJ66" s="236"/>
      <c r="DK66" s="236"/>
      <c r="DL66" s="236"/>
      <c r="DM66" s="236"/>
      <c r="DN66" s="236"/>
      <c r="DO66" s="236"/>
      <c r="DP66" s="236"/>
      <c r="DQ66" s="236"/>
      <c r="DR66" s="236"/>
      <c r="DS66" s="236"/>
      <c r="DT66" s="236"/>
      <c r="DU66" s="236"/>
      <c r="DV66" s="236"/>
      <c r="DW66" s="236"/>
      <c r="DX66" s="236"/>
      <c r="DY66" s="236"/>
      <c r="DZ66" s="236"/>
      <c r="EA66" s="236"/>
      <c r="EB66" s="236"/>
      <c r="EC66" s="236"/>
      <c r="ED66" s="236"/>
      <c r="EE66" s="236"/>
      <c r="EF66" s="236"/>
      <c r="EG66" s="236"/>
      <c r="EH66" s="236"/>
      <c r="EI66" s="236"/>
      <c r="EJ66" s="236"/>
      <c r="EK66" s="236"/>
      <c r="EL66" s="236"/>
      <c r="EM66" s="236"/>
      <c r="EN66" s="236"/>
      <c r="EO66" s="236"/>
      <c r="EP66" s="236"/>
      <c r="EQ66" s="236"/>
      <c r="ER66" s="236"/>
      <c r="ES66" s="236"/>
      <c r="ET66" s="236"/>
      <c r="EU66" s="236"/>
      <c r="EV66" s="236"/>
      <c r="EW66" s="236"/>
      <c r="EX66" s="236"/>
      <c r="EY66" s="236"/>
      <c r="EZ66" s="236"/>
      <c r="FA66" s="236"/>
      <c r="FB66" s="236"/>
      <c r="FC66" s="236"/>
      <c r="FD66" s="236"/>
      <c r="FE66" s="236"/>
      <c r="FF66" s="236"/>
      <c r="FG66" s="236"/>
      <c r="FH66" s="236"/>
      <c r="FI66" s="236"/>
      <c r="FJ66" s="236"/>
      <c r="FK66" s="236"/>
      <c r="FL66" s="236"/>
      <c r="FM66" s="236"/>
      <c r="FN66" s="236"/>
      <c r="FO66" s="236"/>
      <c r="FP66" s="236"/>
      <c r="FQ66" s="236"/>
      <c r="FR66" s="236"/>
      <c r="FS66" s="236"/>
      <c r="FT66" s="236"/>
      <c r="FU66" s="236"/>
      <c r="FV66" s="236"/>
      <c r="FW66" s="236"/>
      <c r="FX66" s="236"/>
      <c r="FY66" s="236"/>
      <c r="FZ66" s="236"/>
      <c r="GA66" s="236"/>
      <c r="GB66" s="236"/>
      <c r="GC66" s="236"/>
      <c r="GD66" s="236"/>
      <c r="GE66" s="236"/>
      <c r="GF66" s="236"/>
      <c r="GG66" s="236"/>
      <c r="GH66" s="236"/>
      <c r="GI66" s="236"/>
      <c r="GJ66" s="236"/>
      <c r="GK66" s="236"/>
      <c r="GL66" s="236"/>
      <c r="GM66" s="236"/>
      <c r="GN66" s="236"/>
      <c r="GO66" s="236"/>
      <c r="GP66" s="236"/>
      <c r="GQ66" s="236"/>
      <c r="GR66" s="236"/>
      <c r="GS66" s="236"/>
      <c r="GT66" s="236"/>
      <c r="GU66" s="236"/>
      <c r="GV66" s="236"/>
      <c r="GW66" s="236"/>
      <c r="GX66" s="236"/>
      <c r="GY66" s="236"/>
      <c r="GZ66" s="236"/>
      <c r="HA66" s="236"/>
    </row>
    <row r="67" s="211" customFormat="1" ht="21" customHeight="1" spans="1:209">
      <c r="A67" s="237" t="s">
        <v>1432</v>
      </c>
      <c r="B67" s="233">
        <v>10000</v>
      </c>
      <c r="C67" s="233">
        <v>54750</v>
      </c>
      <c r="D67" s="233">
        <v>44750</v>
      </c>
      <c r="E67" s="234">
        <f>D67/C67*100</f>
        <v>81.7351598173516</v>
      </c>
      <c r="F67" s="235">
        <f>D67/H67*100-100</f>
        <v>98.0088495575221</v>
      </c>
      <c r="G67" s="236"/>
      <c r="H67" s="236">
        <v>22600</v>
      </c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236"/>
      <c r="AK67" s="236"/>
      <c r="AL67" s="236"/>
      <c r="AM67" s="236"/>
      <c r="AN67" s="236"/>
      <c r="AO67" s="236"/>
      <c r="AP67" s="236"/>
      <c r="AQ67" s="236"/>
      <c r="AR67" s="236"/>
      <c r="AS67" s="236"/>
      <c r="AT67" s="236"/>
      <c r="AU67" s="236"/>
      <c r="AV67" s="236"/>
      <c r="AW67" s="236"/>
      <c r="AX67" s="236"/>
      <c r="AY67" s="236"/>
      <c r="AZ67" s="236"/>
      <c r="BA67" s="236"/>
      <c r="BB67" s="236"/>
      <c r="BC67" s="236"/>
      <c r="BD67" s="236"/>
      <c r="BE67" s="236"/>
      <c r="BF67" s="236"/>
      <c r="BG67" s="236"/>
      <c r="BH67" s="236"/>
      <c r="BI67" s="236"/>
      <c r="BJ67" s="236"/>
      <c r="BK67" s="236"/>
      <c r="BL67" s="236"/>
      <c r="BM67" s="236"/>
      <c r="BN67" s="236"/>
      <c r="BO67" s="236"/>
      <c r="BP67" s="236"/>
      <c r="BQ67" s="236"/>
      <c r="BR67" s="236"/>
      <c r="BS67" s="236"/>
      <c r="BT67" s="236"/>
      <c r="BU67" s="236"/>
      <c r="BV67" s="236"/>
      <c r="BW67" s="236"/>
      <c r="BX67" s="236"/>
      <c r="BY67" s="236"/>
      <c r="BZ67" s="236"/>
      <c r="CA67" s="236"/>
      <c r="CB67" s="236"/>
      <c r="CC67" s="236"/>
      <c r="CD67" s="236"/>
      <c r="CE67" s="236"/>
      <c r="CF67" s="236"/>
      <c r="CG67" s="236"/>
      <c r="CH67" s="236"/>
      <c r="CI67" s="236"/>
      <c r="CJ67" s="236"/>
      <c r="CK67" s="236"/>
      <c r="CL67" s="236"/>
      <c r="CM67" s="236"/>
      <c r="CN67" s="236"/>
      <c r="CO67" s="236"/>
      <c r="CP67" s="236"/>
      <c r="CQ67" s="236"/>
      <c r="CR67" s="236"/>
      <c r="CS67" s="236"/>
      <c r="CT67" s="236"/>
      <c r="CU67" s="236"/>
      <c r="CV67" s="236"/>
      <c r="CW67" s="236"/>
      <c r="CX67" s="236"/>
      <c r="CY67" s="236"/>
      <c r="CZ67" s="236"/>
      <c r="DA67" s="236"/>
      <c r="DB67" s="236"/>
      <c r="DC67" s="236"/>
      <c r="DD67" s="236"/>
      <c r="DE67" s="236"/>
      <c r="DF67" s="236"/>
      <c r="DG67" s="236"/>
      <c r="DH67" s="236"/>
      <c r="DI67" s="236"/>
      <c r="DJ67" s="236"/>
      <c r="DK67" s="236"/>
      <c r="DL67" s="236"/>
      <c r="DM67" s="236"/>
      <c r="DN67" s="236"/>
      <c r="DO67" s="236"/>
      <c r="DP67" s="236"/>
      <c r="DQ67" s="236"/>
      <c r="DR67" s="236"/>
      <c r="DS67" s="236"/>
      <c r="DT67" s="236"/>
      <c r="DU67" s="236"/>
      <c r="DV67" s="236"/>
      <c r="DW67" s="236"/>
      <c r="DX67" s="236"/>
      <c r="DY67" s="236"/>
      <c r="DZ67" s="236"/>
      <c r="EA67" s="236"/>
      <c r="EB67" s="236"/>
      <c r="EC67" s="236"/>
      <c r="ED67" s="236"/>
      <c r="EE67" s="236"/>
      <c r="EF67" s="236"/>
      <c r="EG67" s="236"/>
      <c r="EH67" s="236"/>
      <c r="EI67" s="236"/>
      <c r="EJ67" s="236"/>
      <c r="EK67" s="236"/>
      <c r="EL67" s="236"/>
      <c r="EM67" s="236"/>
      <c r="EN67" s="236"/>
      <c r="EO67" s="236"/>
      <c r="EP67" s="236"/>
      <c r="EQ67" s="236"/>
      <c r="ER67" s="236"/>
      <c r="ES67" s="236"/>
      <c r="ET67" s="236"/>
      <c r="EU67" s="236"/>
      <c r="EV67" s="236"/>
      <c r="EW67" s="236"/>
      <c r="EX67" s="236"/>
      <c r="EY67" s="236"/>
      <c r="EZ67" s="236"/>
      <c r="FA67" s="236"/>
      <c r="FB67" s="236"/>
      <c r="FC67" s="236"/>
      <c r="FD67" s="236"/>
      <c r="FE67" s="236"/>
      <c r="FF67" s="236"/>
      <c r="FG67" s="236"/>
      <c r="FH67" s="236"/>
      <c r="FI67" s="236"/>
      <c r="FJ67" s="236"/>
      <c r="FK67" s="236"/>
      <c r="FL67" s="236"/>
      <c r="FM67" s="236"/>
      <c r="FN67" s="236"/>
      <c r="FO67" s="236"/>
      <c r="FP67" s="236"/>
      <c r="FQ67" s="236"/>
      <c r="FR67" s="236"/>
      <c r="FS67" s="236"/>
      <c r="FT67" s="236"/>
      <c r="FU67" s="236"/>
      <c r="FV67" s="236"/>
      <c r="FW67" s="236"/>
      <c r="FX67" s="236"/>
      <c r="FY67" s="236"/>
      <c r="FZ67" s="236"/>
      <c r="GA67" s="236"/>
      <c r="GB67" s="236"/>
      <c r="GC67" s="236"/>
      <c r="GD67" s="236"/>
      <c r="GE67" s="236"/>
      <c r="GF67" s="236"/>
      <c r="GG67" s="236"/>
      <c r="GH67" s="236"/>
      <c r="GI67" s="236"/>
      <c r="GJ67" s="236"/>
      <c r="GK67" s="236"/>
      <c r="GL67" s="236"/>
      <c r="GM67" s="236"/>
      <c r="GN67" s="236"/>
      <c r="GO67" s="236"/>
      <c r="GP67" s="236"/>
      <c r="GQ67" s="236"/>
      <c r="GR67" s="236"/>
      <c r="GS67" s="236"/>
      <c r="GT67" s="236"/>
      <c r="GU67" s="236"/>
      <c r="GV67" s="236"/>
      <c r="GW67" s="236"/>
      <c r="GX67" s="236"/>
      <c r="GY67" s="236"/>
      <c r="GZ67" s="236"/>
      <c r="HA67" s="236"/>
    </row>
    <row r="68" s="211" customFormat="1" ht="21" customHeight="1" spans="1:209">
      <c r="A68" s="237" t="s">
        <v>1433</v>
      </c>
      <c r="B68" s="233">
        <v>0</v>
      </c>
      <c r="C68" s="233">
        <v>0</v>
      </c>
      <c r="D68" s="233">
        <v>0</v>
      </c>
      <c r="E68" s="234"/>
      <c r="F68" s="235"/>
      <c r="G68" s="236"/>
      <c r="H68" s="236">
        <v>0</v>
      </c>
      <c r="I68" s="236"/>
      <c r="J68" s="236"/>
      <c r="K68" s="236"/>
      <c r="L68" s="236"/>
      <c r="M68" s="236"/>
      <c r="N68" s="236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A68" s="236"/>
      <c r="AB68" s="236"/>
      <c r="AC68" s="236"/>
      <c r="AD68" s="236"/>
      <c r="AE68" s="236"/>
      <c r="AF68" s="236"/>
      <c r="AG68" s="236"/>
      <c r="AH68" s="236"/>
      <c r="AI68" s="236"/>
      <c r="AJ68" s="236"/>
      <c r="AK68" s="236"/>
      <c r="AL68" s="236"/>
      <c r="AM68" s="236"/>
      <c r="AN68" s="236"/>
      <c r="AO68" s="236"/>
      <c r="AP68" s="236"/>
      <c r="AQ68" s="236"/>
      <c r="AR68" s="236"/>
      <c r="AS68" s="236"/>
      <c r="AT68" s="236"/>
      <c r="AU68" s="236"/>
      <c r="AV68" s="236"/>
      <c r="AW68" s="236"/>
      <c r="AX68" s="236"/>
      <c r="AY68" s="236"/>
      <c r="AZ68" s="236"/>
      <c r="BA68" s="236"/>
      <c r="BB68" s="236"/>
      <c r="BC68" s="236"/>
      <c r="BD68" s="236"/>
      <c r="BE68" s="236"/>
      <c r="BF68" s="236"/>
      <c r="BG68" s="236"/>
      <c r="BH68" s="236"/>
      <c r="BI68" s="236"/>
      <c r="BJ68" s="236"/>
      <c r="BK68" s="236"/>
      <c r="BL68" s="236"/>
      <c r="BM68" s="236"/>
      <c r="BN68" s="236"/>
      <c r="BO68" s="236"/>
      <c r="BP68" s="236"/>
      <c r="BQ68" s="236"/>
      <c r="BR68" s="236"/>
      <c r="BS68" s="236"/>
      <c r="BT68" s="236"/>
      <c r="BU68" s="236"/>
      <c r="BV68" s="236"/>
      <c r="BW68" s="236"/>
      <c r="BX68" s="236"/>
      <c r="BY68" s="236"/>
      <c r="BZ68" s="236"/>
      <c r="CA68" s="236"/>
      <c r="CB68" s="236"/>
      <c r="CC68" s="236"/>
      <c r="CD68" s="236"/>
      <c r="CE68" s="236"/>
      <c r="CF68" s="236"/>
      <c r="CG68" s="236"/>
      <c r="CH68" s="236"/>
      <c r="CI68" s="236"/>
      <c r="CJ68" s="236"/>
      <c r="CK68" s="236"/>
      <c r="CL68" s="236"/>
      <c r="CM68" s="236"/>
      <c r="CN68" s="236"/>
      <c r="CO68" s="236"/>
      <c r="CP68" s="236"/>
      <c r="CQ68" s="236"/>
      <c r="CR68" s="236"/>
      <c r="CS68" s="236"/>
      <c r="CT68" s="236"/>
      <c r="CU68" s="236"/>
      <c r="CV68" s="236"/>
      <c r="CW68" s="236"/>
      <c r="CX68" s="236"/>
      <c r="CY68" s="236"/>
      <c r="CZ68" s="236"/>
      <c r="DA68" s="236"/>
      <c r="DB68" s="236"/>
      <c r="DC68" s="236"/>
      <c r="DD68" s="236"/>
      <c r="DE68" s="236"/>
      <c r="DF68" s="236"/>
      <c r="DG68" s="236"/>
      <c r="DH68" s="236"/>
      <c r="DI68" s="236"/>
      <c r="DJ68" s="236"/>
      <c r="DK68" s="236"/>
      <c r="DL68" s="236"/>
      <c r="DM68" s="236"/>
      <c r="DN68" s="236"/>
      <c r="DO68" s="236"/>
      <c r="DP68" s="236"/>
      <c r="DQ68" s="236"/>
      <c r="DR68" s="236"/>
      <c r="DS68" s="236"/>
      <c r="DT68" s="236"/>
      <c r="DU68" s="236"/>
      <c r="DV68" s="236"/>
      <c r="DW68" s="236"/>
      <c r="DX68" s="236"/>
      <c r="DY68" s="236"/>
      <c r="DZ68" s="236"/>
      <c r="EA68" s="236"/>
      <c r="EB68" s="236"/>
      <c r="EC68" s="236"/>
      <c r="ED68" s="236"/>
      <c r="EE68" s="236"/>
      <c r="EF68" s="236"/>
      <c r="EG68" s="236"/>
      <c r="EH68" s="236"/>
      <c r="EI68" s="236"/>
      <c r="EJ68" s="236"/>
      <c r="EK68" s="236"/>
      <c r="EL68" s="236"/>
      <c r="EM68" s="236"/>
      <c r="EN68" s="236"/>
      <c r="EO68" s="236"/>
      <c r="EP68" s="236"/>
      <c r="EQ68" s="236"/>
      <c r="ER68" s="236"/>
      <c r="ES68" s="236"/>
      <c r="ET68" s="236"/>
      <c r="EU68" s="236"/>
      <c r="EV68" s="236"/>
      <c r="EW68" s="236"/>
      <c r="EX68" s="236"/>
      <c r="EY68" s="236"/>
      <c r="EZ68" s="236"/>
      <c r="FA68" s="236"/>
      <c r="FB68" s="236"/>
      <c r="FC68" s="236"/>
      <c r="FD68" s="236"/>
      <c r="FE68" s="236"/>
      <c r="FF68" s="236"/>
      <c r="FG68" s="236"/>
      <c r="FH68" s="236"/>
      <c r="FI68" s="236"/>
      <c r="FJ68" s="236"/>
      <c r="FK68" s="236"/>
      <c r="FL68" s="236"/>
      <c r="FM68" s="236"/>
      <c r="FN68" s="236"/>
      <c r="FO68" s="236"/>
      <c r="FP68" s="236"/>
      <c r="FQ68" s="236"/>
      <c r="FR68" s="236"/>
      <c r="FS68" s="236"/>
      <c r="FT68" s="236"/>
      <c r="FU68" s="236"/>
      <c r="FV68" s="236"/>
      <c r="FW68" s="236"/>
      <c r="FX68" s="236"/>
      <c r="FY68" s="236"/>
      <c r="FZ68" s="236"/>
      <c r="GA68" s="236"/>
      <c r="GB68" s="236"/>
      <c r="GC68" s="236"/>
      <c r="GD68" s="236"/>
      <c r="GE68" s="236"/>
      <c r="GF68" s="236"/>
      <c r="GG68" s="236"/>
      <c r="GH68" s="236"/>
      <c r="GI68" s="236"/>
      <c r="GJ68" s="236"/>
      <c r="GK68" s="236"/>
      <c r="GL68" s="236"/>
      <c r="GM68" s="236"/>
      <c r="GN68" s="236"/>
      <c r="GO68" s="236"/>
      <c r="GP68" s="236"/>
      <c r="GQ68" s="236"/>
      <c r="GR68" s="236"/>
      <c r="GS68" s="236"/>
      <c r="GT68" s="236"/>
      <c r="GU68" s="236"/>
      <c r="GV68" s="236"/>
      <c r="GW68" s="236"/>
      <c r="GX68" s="236"/>
      <c r="GY68" s="236"/>
      <c r="GZ68" s="236"/>
      <c r="HA68" s="236"/>
    </row>
    <row r="69" s="211" customFormat="1" ht="21" customHeight="1" spans="1:209">
      <c r="A69" s="237" t="s">
        <v>1434</v>
      </c>
      <c r="B69" s="233">
        <v>0</v>
      </c>
      <c r="C69" s="233">
        <v>0</v>
      </c>
      <c r="D69" s="233">
        <v>0</v>
      </c>
      <c r="E69" s="234"/>
      <c r="F69" s="235"/>
      <c r="G69" s="236"/>
      <c r="H69" s="236">
        <v>0</v>
      </c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236"/>
      <c r="AK69" s="236"/>
      <c r="AL69" s="236"/>
      <c r="AM69" s="236"/>
      <c r="AN69" s="236"/>
      <c r="AO69" s="236"/>
      <c r="AP69" s="236"/>
      <c r="AQ69" s="236"/>
      <c r="AR69" s="236"/>
      <c r="AS69" s="236"/>
      <c r="AT69" s="236"/>
      <c r="AU69" s="236"/>
      <c r="AV69" s="236"/>
      <c r="AW69" s="236"/>
      <c r="AX69" s="236"/>
      <c r="AY69" s="236"/>
      <c r="AZ69" s="236"/>
      <c r="BA69" s="236"/>
      <c r="BB69" s="236"/>
      <c r="BC69" s="236"/>
      <c r="BD69" s="236"/>
      <c r="BE69" s="236"/>
      <c r="BF69" s="236"/>
      <c r="BG69" s="236"/>
      <c r="BH69" s="236"/>
      <c r="BI69" s="236"/>
      <c r="BJ69" s="236"/>
      <c r="BK69" s="236"/>
      <c r="BL69" s="236"/>
      <c r="BM69" s="236"/>
      <c r="BN69" s="236"/>
      <c r="BO69" s="236"/>
      <c r="BP69" s="236"/>
      <c r="BQ69" s="236"/>
      <c r="BR69" s="236"/>
      <c r="BS69" s="236"/>
      <c r="BT69" s="236"/>
      <c r="BU69" s="236"/>
      <c r="BV69" s="236"/>
      <c r="BW69" s="236"/>
      <c r="BX69" s="236"/>
      <c r="BY69" s="236"/>
      <c r="BZ69" s="236"/>
      <c r="CA69" s="236"/>
      <c r="CB69" s="236"/>
      <c r="CC69" s="236"/>
      <c r="CD69" s="236"/>
      <c r="CE69" s="236"/>
      <c r="CF69" s="236"/>
      <c r="CG69" s="236"/>
      <c r="CH69" s="236"/>
      <c r="CI69" s="236"/>
      <c r="CJ69" s="236"/>
      <c r="CK69" s="236"/>
      <c r="CL69" s="236"/>
      <c r="CM69" s="236"/>
      <c r="CN69" s="236"/>
      <c r="CO69" s="236"/>
      <c r="CP69" s="236"/>
      <c r="CQ69" s="236"/>
      <c r="CR69" s="236"/>
      <c r="CS69" s="236"/>
      <c r="CT69" s="236"/>
      <c r="CU69" s="236"/>
      <c r="CV69" s="236"/>
      <c r="CW69" s="236"/>
      <c r="CX69" s="236"/>
      <c r="CY69" s="236"/>
      <c r="CZ69" s="236"/>
      <c r="DA69" s="236"/>
      <c r="DB69" s="236"/>
      <c r="DC69" s="236"/>
      <c r="DD69" s="236"/>
      <c r="DE69" s="236"/>
      <c r="DF69" s="236"/>
      <c r="DG69" s="236"/>
      <c r="DH69" s="236"/>
      <c r="DI69" s="236"/>
      <c r="DJ69" s="236"/>
      <c r="DK69" s="236"/>
      <c r="DL69" s="236"/>
      <c r="DM69" s="236"/>
      <c r="DN69" s="236"/>
      <c r="DO69" s="236"/>
      <c r="DP69" s="236"/>
      <c r="DQ69" s="236"/>
      <c r="DR69" s="236"/>
      <c r="DS69" s="236"/>
      <c r="DT69" s="236"/>
      <c r="DU69" s="236"/>
      <c r="DV69" s="236"/>
      <c r="DW69" s="236"/>
      <c r="DX69" s="236"/>
      <c r="DY69" s="236"/>
      <c r="DZ69" s="236"/>
      <c r="EA69" s="236"/>
      <c r="EB69" s="236"/>
      <c r="EC69" s="236"/>
      <c r="ED69" s="236"/>
      <c r="EE69" s="236"/>
      <c r="EF69" s="236"/>
      <c r="EG69" s="236"/>
      <c r="EH69" s="236"/>
      <c r="EI69" s="236"/>
      <c r="EJ69" s="236"/>
      <c r="EK69" s="236"/>
      <c r="EL69" s="236"/>
      <c r="EM69" s="236"/>
      <c r="EN69" s="236"/>
      <c r="EO69" s="236"/>
      <c r="EP69" s="236"/>
      <c r="EQ69" s="236"/>
      <c r="ER69" s="236"/>
      <c r="ES69" s="236"/>
      <c r="ET69" s="236"/>
      <c r="EU69" s="236"/>
      <c r="EV69" s="236"/>
      <c r="EW69" s="236"/>
      <c r="EX69" s="236"/>
      <c r="EY69" s="236"/>
      <c r="EZ69" s="236"/>
      <c r="FA69" s="236"/>
      <c r="FB69" s="236"/>
      <c r="FC69" s="236"/>
      <c r="FD69" s="236"/>
      <c r="FE69" s="236"/>
      <c r="FF69" s="236"/>
      <c r="FG69" s="236"/>
      <c r="FH69" s="236"/>
      <c r="FI69" s="236"/>
      <c r="FJ69" s="236"/>
      <c r="FK69" s="236"/>
      <c r="FL69" s="236"/>
      <c r="FM69" s="236"/>
      <c r="FN69" s="236"/>
      <c r="FO69" s="236"/>
      <c r="FP69" s="236"/>
      <c r="FQ69" s="236"/>
      <c r="FR69" s="236"/>
      <c r="FS69" s="236"/>
      <c r="FT69" s="236"/>
      <c r="FU69" s="236"/>
      <c r="FV69" s="236"/>
      <c r="FW69" s="236"/>
      <c r="FX69" s="236"/>
      <c r="FY69" s="236"/>
      <c r="FZ69" s="236"/>
      <c r="GA69" s="236"/>
      <c r="GB69" s="236"/>
      <c r="GC69" s="236"/>
      <c r="GD69" s="236"/>
      <c r="GE69" s="236"/>
      <c r="GF69" s="236"/>
      <c r="GG69" s="236"/>
      <c r="GH69" s="236"/>
      <c r="GI69" s="236"/>
      <c r="GJ69" s="236"/>
      <c r="GK69" s="236"/>
      <c r="GL69" s="236"/>
      <c r="GM69" s="236"/>
      <c r="GN69" s="236"/>
      <c r="GO69" s="236"/>
      <c r="GP69" s="236"/>
      <c r="GQ69" s="236"/>
      <c r="GR69" s="236"/>
      <c r="GS69" s="236"/>
      <c r="GT69" s="236"/>
      <c r="GU69" s="236"/>
      <c r="GV69" s="236"/>
      <c r="GW69" s="236"/>
      <c r="GX69" s="236"/>
      <c r="GY69" s="236"/>
      <c r="GZ69" s="236"/>
      <c r="HA69" s="236"/>
    </row>
    <row r="70" s="211" customFormat="1" ht="21" customHeight="1" spans="1:209">
      <c r="A70" s="237" t="s">
        <v>1435</v>
      </c>
      <c r="B70" s="233">
        <v>550</v>
      </c>
      <c r="C70" s="233">
        <v>1344</v>
      </c>
      <c r="D70" s="233">
        <v>1411</v>
      </c>
      <c r="E70" s="234">
        <f>D70/C70*100</f>
        <v>104.985119047619</v>
      </c>
      <c r="F70" s="235">
        <f>D70/H70*100-100</f>
        <v>26.3205013428827</v>
      </c>
      <c r="G70" s="236"/>
      <c r="H70" s="236">
        <v>1117</v>
      </c>
      <c r="I70" s="236"/>
      <c r="J70" s="236"/>
      <c r="K70" s="236"/>
      <c r="L70" s="236"/>
      <c r="M70" s="236"/>
      <c r="N70" s="236"/>
      <c r="O70" s="236"/>
      <c r="P70" s="236"/>
      <c r="Q70" s="236"/>
      <c r="R70" s="236"/>
      <c r="S70" s="236"/>
      <c r="T70" s="236"/>
      <c r="U70" s="236"/>
      <c r="V70" s="236"/>
      <c r="W70" s="236"/>
      <c r="X70" s="236"/>
      <c r="Y70" s="236"/>
      <c r="Z70" s="236"/>
      <c r="AA70" s="236"/>
      <c r="AB70" s="236"/>
      <c r="AC70" s="236"/>
      <c r="AD70" s="236"/>
      <c r="AE70" s="236"/>
      <c r="AF70" s="236"/>
      <c r="AG70" s="236"/>
      <c r="AH70" s="236"/>
      <c r="AI70" s="236"/>
      <c r="AJ70" s="236"/>
      <c r="AK70" s="236"/>
      <c r="AL70" s="236"/>
      <c r="AM70" s="236"/>
      <c r="AN70" s="236"/>
      <c r="AO70" s="236"/>
      <c r="AP70" s="236"/>
      <c r="AQ70" s="236"/>
      <c r="AR70" s="236"/>
      <c r="AS70" s="236"/>
      <c r="AT70" s="236"/>
      <c r="AU70" s="236"/>
      <c r="AV70" s="236"/>
      <c r="AW70" s="236"/>
      <c r="AX70" s="236"/>
      <c r="AY70" s="236"/>
      <c r="AZ70" s="236"/>
      <c r="BA70" s="236"/>
      <c r="BB70" s="236"/>
      <c r="BC70" s="236"/>
      <c r="BD70" s="236"/>
      <c r="BE70" s="236"/>
      <c r="BF70" s="236"/>
      <c r="BG70" s="236"/>
      <c r="BH70" s="236"/>
      <c r="BI70" s="236"/>
      <c r="BJ70" s="236"/>
      <c r="BK70" s="236"/>
      <c r="BL70" s="236"/>
      <c r="BM70" s="236"/>
      <c r="BN70" s="236"/>
      <c r="BO70" s="236"/>
      <c r="BP70" s="236"/>
      <c r="BQ70" s="236"/>
      <c r="BR70" s="236"/>
      <c r="BS70" s="236"/>
      <c r="BT70" s="236"/>
      <c r="BU70" s="236"/>
      <c r="BV70" s="236"/>
      <c r="BW70" s="236"/>
      <c r="BX70" s="236"/>
      <c r="BY70" s="236"/>
      <c r="BZ70" s="236"/>
      <c r="CA70" s="236"/>
      <c r="CB70" s="236"/>
      <c r="CC70" s="236"/>
      <c r="CD70" s="236"/>
      <c r="CE70" s="236"/>
      <c r="CF70" s="236"/>
      <c r="CG70" s="236"/>
      <c r="CH70" s="236"/>
      <c r="CI70" s="236"/>
      <c r="CJ70" s="236"/>
      <c r="CK70" s="236"/>
      <c r="CL70" s="236"/>
      <c r="CM70" s="236"/>
      <c r="CN70" s="236"/>
      <c r="CO70" s="236"/>
      <c r="CP70" s="236"/>
      <c r="CQ70" s="236"/>
      <c r="CR70" s="236"/>
      <c r="CS70" s="236"/>
      <c r="CT70" s="236"/>
      <c r="CU70" s="236"/>
      <c r="CV70" s="236"/>
      <c r="CW70" s="236"/>
      <c r="CX70" s="236"/>
      <c r="CY70" s="236"/>
      <c r="CZ70" s="236"/>
      <c r="DA70" s="236"/>
      <c r="DB70" s="236"/>
      <c r="DC70" s="236"/>
      <c r="DD70" s="236"/>
      <c r="DE70" s="236"/>
      <c r="DF70" s="236"/>
      <c r="DG70" s="236"/>
      <c r="DH70" s="236"/>
      <c r="DI70" s="236"/>
      <c r="DJ70" s="236"/>
      <c r="DK70" s="236"/>
      <c r="DL70" s="236"/>
      <c r="DM70" s="236"/>
      <c r="DN70" s="236"/>
      <c r="DO70" s="236"/>
      <c r="DP70" s="236"/>
      <c r="DQ70" s="236"/>
      <c r="DR70" s="236"/>
      <c r="DS70" s="236"/>
      <c r="DT70" s="236"/>
      <c r="DU70" s="236"/>
      <c r="DV70" s="236"/>
      <c r="DW70" s="236"/>
      <c r="DX70" s="236"/>
      <c r="DY70" s="236"/>
      <c r="DZ70" s="236"/>
      <c r="EA70" s="236"/>
      <c r="EB70" s="236"/>
      <c r="EC70" s="236"/>
      <c r="ED70" s="236"/>
      <c r="EE70" s="236"/>
      <c r="EF70" s="236"/>
      <c r="EG70" s="236"/>
      <c r="EH70" s="236"/>
      <c r="EI70" s="236"/>
      <c r="EJ70" s="236"/>
      <c r="EK70" s="236"/>
      <c r="EL70" s="236"/>
      <c r="EM70" s="236"/>
      <c r="EN70" s="236"/>
      <c r="EO70" s="236"/>
      <c r="EP70" s="236"/>
      <c r="EQ70" s="236"/>
      <c r="ER70" s="236"/>
      <c r="ES70" s="236"/>
      <c r="ET70" s="236"/>
      <c r="EU70" s="236"/>
      <c r="EV70" s="236"/>
      <c r="EW70" s="236"/>
      <c r="EX70" s="236"/>
      <c r="EY70" s="236"/>
      <c r="EZ70" s="236"/>
      <c r="FA70" s="236"/>
      <c r="FB70" s="236"/>
      <c r="FC70" s="236"/>
      <c r="FD70" s="236"/>
      <c r="FE70" s="236"/>
      <c r="FF70" s="236"/>
      <c r="FG70" s="236"/>
      <c r="FH70" s="236"/>
      <c r="FI70" s="236"/>
      <c r="FJ70" s="236"/>
      <c r="FK70" s="236"/>
      <c r="FL70" s="236"/>
      <c r="FM70" s="236"/>
      <c r="FN70" s="236"/>
      <c r="FO70" s="236"/>
      <c r="FP70" s="236"/>
      <c r="FQ70" s="236"/>
      <c r="FR70" s="236"/>
      <c r="FS70" s="236"/>
      <c r="FT70" s="236"/>
      <c r="FU70" s="236"/>
      <c r="FV70" s="236"/>
      <c r="FW70" s="236"/>
      <c r="FX70" s="236"/>
      <c r="FY70" s="236"/>
      <c r="FZ70" s="236"/>
      <c r="GA70" s="236"/>
      <c r="GB70" s="236"/>
      <c r="GC70" s="236"/>
      <c r="GD70" s="236"/>
      <c r="GE70" s="236"/>
      <c r="GF70" s="236"/>
      <c r="GG70" s="236"/>
      <c r="GH70" s="236"/>
      <c r="GI70" s="236"/>
      <c r="GJ70" s="236"/>
      <c r="GK70" s="236"/>
      <c r="GL70" s="236"/>
      <c r="GM70" s="236"/>
      <c r="GN70" s="236"/>
      <c r="GO70" s="236"/>
      <c r="GP70" s="236"/>
      <c r="GQ70" s="236"/>
      <c r="GR70" s="236"/>
      <c r="GS70" s="236"/>
      <c r="GT70" s="236"/>
      <c r="GU70" s="236"/>
      <c r="GV70" s="236"/>
      <c r="GW70" s="236"/>
      <c r="GX70" s="236"/>
      <c r="GY70" s="236"/>
      <c r="GZ70" s="236"/>
      <c r="HA70" s="236"/>
    </row>
    <row r="71" s="211" customFormat="1" ht="21" customHeight="1" spans="1:209">
      <c r="A71" s="232" t="s">
        <v>1436</v>
      </c>
      <c r="B71" s="238">
        <v>8280</v>
      </c>
      <c r="C71" s="238">
        <v>9494</v>
      </c>
      <c r="D71" s="238">
        <v>9494</v>
      </c>
      <c r="E71" s="239">
        <f>D71/C71*100</f>
        <v>100</v>
      </c>
      <c r="F71" s="240">
        <f>D71/H71*100-100</f>
        <v>21.8116499871696</v>
      </c>
      <c r="G71" s="236"/>
      <c r="H71" s="236">
        <v>7794</v>
      </c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36"/>
      <c r="AD71" s="236"/>
      <c r="AE71" s="236"/>
      <c r="AF71" s="236"/>
      <c r="AG71" s="236"/>
      <c r="AH71" s="236"/>
      <c r="AI71" s="236"/>
      <c r="AJ71" s="236"/>
      <c r="AK71" s="236"/>
      <c r="AL71" s="236"/>
      <c r="AM71" s="236"/>
      <c r="AN71" s="236"/>
      <c r="AO71" s="236"/>
      <c r="AP71" s="236"/>
      <c r="AQ71" s="236"/>
      <c r="AR71" s="236"/>
      <c r="AS71" s="236"/>
      <c r="AT71" s="236"/>
      <c r="AU71" s="236"/>
      <c r="AV71" s="236"/>
      <c r="AW71" s="236"/>
      <c r="AX71" s="236"/>
      <c r="AY71" s="236"/>
      <c r="AZ71" s="236"/>
      <c r="BA71" s="236"/>
      <c r="BB71" s="236"/>
      <c r="BC71" s="236"/>
      <c r="BD71" s="236"/>
      <c r="BE71" s="236"/>
      <c r="BF71" s="236"/>
      <c r="BG71" s="236"/>
      <c r="BH71" s="236"/>
      <c r="BI71" s="236"/>
      <c r="BJ71" s="236"/>
      <c r="BK71" s="236"/>
      <c r="BL71" s="236"/>
      <c r="BM71" s="236"/>
      <c r="BN71" s="236"/>
      <c r="BO71" s="236"/>
      <c r="BP71" s="236"/>
      <c r="BQ71" s="236"/>
      <c r="BR71" s="236"/>
      <c r="BS71" s="236"/>
      <c r="BT71" s="236"/>
      <c r="BU71" s="236"/>
      <c r="BV71" s="236"/>
      <c r="BW71" s="236"/>
      <c r="BX71" s="236"/>
      <c r="BY71" s="236"/>
      <c r="BZ71" s="236"/>
      <c r="CA71" s="236"/>
      <c r="CB71" s="236"/>
      <c r="CC71" s="236"/>
      <c r="CD71" s="236"/>
      <c r="CE71" s="236"/>
      <c r="CF71" s="236"/>
      <c r="CG71" s="236"/>
      <c r="CH71" s="236"/>
      <c r="CI71" s="236"/>
      <c r="CJ71" s="236"/>
      <c r="CK71" s="236"/>
      <c r="CL71" s="236"/>
      <c r="CM71" s="236"/>
      <c r="CN71" s="236"/>
      <c r="CO71" s="236"/>
      <c r="CP71" s="236"/>
      <c r="CQ71" s="236"/>
      <c r="CR71" s="236"/>
      <c r="CS71" s="236"/>
      <c r="CT71" s="236"/>
      <c r="CU71" s="236"/>
      <c r="CV71" s="236"/>
      <c r="CW71" s="236"/>
      <c r="CX71" s="236"/>
      <c r="CY71" s="236"/>
      <c r="CZ71" s="236"/>
      <c r="DA71" s="236"/>
      <c r="DB71" s="236"/>
      <c r="DC71" s="236"/>
      <c r="DD71" s="236"/>
      <c r="DE71" s="236"/>
      <c r="DF71" s="236"/>
      <c r="DG71" s="236"/>
      <c r="DH71" s="236"/>
      <c r="DI71" s="236"/>
      <c r="DJ71" s="236"/>
      <c r="DK71" s="236"/>
      <c r="DL71" s="236"/>
      <c r="DM71" s="236"/>
      <c r="DN71" s="236"/>
      <c r="DO71" s="236"/>
      <c r="DP71" s="236"/>
      <c r="DQ71" s="236"/>
      <c r="DR71" s="236"/>
      <c r="DS71" s="236"/>
      <c r="DT71" s="236"/>
      <c r="DU71" s="236"/>
      <c r="DV71" s="236"/>
      <c r="DW71" s="236"/>
      <c r="DX71" s="236"/>
      <c r="DY71" s="236"/>
      <c r="DZ71" s="236"/>
      <c r="EA71" s="236"/>
      <c r="EB71" s="236"/>
      <c r="EC71" s="236"/>
      <c r="ED71" s="236"/>
      <c r="EE71" s="236"/>
      <c r="EF71" s="236"/>
      <c r="EG71" s="236"/>
      <c r="EH71" s="236"/>
      <c r="EI71" s="236"/>
      <c r="EJ71" s="236"/>
      <c r="EK71" s="236"/>
      <c r="EL71" s="236"/>
      <c r="EM71" s="236"/>
      <c r="EN71" s="236"/>
      <c r="EO71" s="236"/>
      <c r="EP71" s="236"/>
      <c r="EQ71" s="236"/>
      <c r="ER71" s="236"/>
      <c r="ES71" s="236"/>
      <c r="ET71" s="236"/>
      <c r="EU71" s="236"/>
      <c r="EV71" s="236"/>
      <c r="EW71" s="236"/>
      <c r="EX71" s="236"/>
      <c r="EY71" s="236"/>
      <c r="EZ71" s="236"/>
      <c r="FA71" s="236"/>
      <c r="FB71" s="236"/>
      <c r="FC71" s="236"/>
      <c r="FD71" s="236"/>
      <c r="FE71" s="236"/>
      <c r="FF71" s="236"/>
      <c r="FG71" s="236"/>
      <c r="FH71" s="236"/>
      <c r="FI71" s="236"/>
      <c r="FJ71" s="236"/>
      <c r="FK71" s="236"/>
      <c r="FL71" s="236"/>
      <c r="FM71" s="236"/>
      <c r="FN71" s="236"/>
      <c r="FO71" s="236"/>
      <c r="FP71" s="236"/>
      <c r="FQ71" s="236"/>
      <c r="FR71" s="236"/>
      <c r="FS71" s="236"/>
      <c r="FT71" s="236"/>
      <c r="FU71" s="236"/>
      <c r="FV71" s="236"/>
      <c r="FW71" s="236"/>
      <c r="FX71" s="236"/>
      <c r="FY71" s="236"/>
      <c r="FZ71" s="236"/>
      <c r="GA71" s="236"/>
      <c r="GB71" s="236"/>
      <c r="GC71" s="236"/>
      <c r="GD71" s="236"/>
      <c r="GE71" s="236"/>
      <c r="GF71" s="236"/>
      <c r="GG71" s="236"/>
      <c r="GH71" s="236"/>
      <c r="GI71" s="236"/>
      <c r="GJ71" s="236"/>
      <c r="GK71" s="236"/>
      <c r="GL71" s="236"/>
      <c r="GM71" s="236"/>
      <c r="GN71" s="236"/>
      <c r="GO71" s="236"/>
      <c r="GP71" s="236"/>
      <c r="GQ71" s="236"/>
      <c r="GR71" s="236"/>
      <c r="GS71" s="236"/>
      <c r="GT71" s="236"/>
      <c r="GU71" s="236"/>
      <c r="GV71" s="236"/>
      <c r="GW71" s="236"/>
      <c r="GX71" s="236"/>
      <c r="GY71" s="236"/>
      <c r="GZ71" s="236"/>
      <c r="HA71" s="236"/>
    </row>
    <row r="72" s="211" customFormat="1" ht="21" customHeight="1" spans="1:209">
      <c r="A72" s="232" t="s">
        <v>1437</v>
      </c>
      <c r="B72" s="238">
        <v>0</v>
      </c>
      <c r="C72" s="238"/>
      <c r="D72" s="238">
        <v>70</v>
      </c>
      <c r="E72" s="234"/>
      <c r="F72" s="240">
        <f>D72/H72*100-100</f>
        <v>94.4444444444444</v>
      </c>
      <c r="G72" s="236"/>
      <c r="H72" s="236">
        <v>36</v>
      </c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  <c r="AA72" s="236"/>
      <c r="AB72" s="236"/>
      <c r="AC72" s="236"/>
      <c r="AD72" s="236"/>
      <c r="AE72" s="236"/>
      <c r="AF72" s="236"/>
      <c r="AG72" s="236"/>
      <c r="AH72" s="236"/>
      <c r="AI72" s="236"/>
      <c r="AJ72" s="236"/>
      <c r="AK72" s="236"/>
      <c r="AL72" s="236"/>
      <c r="AM72" s="236"/>
      <c r="AN72" s="236"/>
      <c r="AO72" s="236"/>
      <c r="AP72" s="236"/>
      <c r="AQ72" s="236"/>
      <c r="AR72" s="236"/>
      <c r="AS72" s="236"/>
      <c r="AT72" s="236"/>
      <c r="AU72" s="236"/>
      <c r="AV72" s="236"/>
      <c r="AW72" s="236"/>
      <c r="AX72" s="236"/>
      <c r="AY72" s="236"/>
      <c r="AZ72" s="236"/>
      <c r="BA72" s="236"/>
      <c r="BB72" s="236"/>
      <c r="BC72" s="236"/>
      <c r="BD72" s="236"/>
      <c r="BE72" s="236"/>
      <c r="BF72" s="236"/>
      <c r="BG72" s="236"/>
      <c r="BH72" s="236"/>
      <c r="BI72" s="236"/>
      <c r="BJ72" s="236"/>
      <c r="BK72" s="236"/>
      <c r="BL72" s="236"/>
      <c r="BM72" s="236"/>
      <c r="BN72" s="236"/>
      <c r="BO72" s="236"/>
      <c r="BP72" s="236"/>
      <c r="BQ72" s="236"/>
      <c r="BR72" s="236"/>
      <c r="BS72" s="236"/>
      <c r="BT72" s="236"/>
      <c r="BU72" s="236"/>
      <c r="BV72" s="236"/>
      <c r="BW72" s="236"/>
      <c r="BX72" s="236"/>
      <c r="BY72" s="236"/>
      <c r="BZ72" s="236"/>
      <c r="CA72" s="236"/>
      <c r="CB72" s="236"/>
      <c r="CC72" s="236"/>
      <c r="CD72" s="236"/>
      <c r="CE72" s="236"/>
      <c r="CF72" s="236"/>
      <c r="CG72" s="236"/>
      <c r="CH72" s="236"/>
      <c r="CI72" s="236"/>
      <c r="CJ72" s="236"/>
      <c r="CK72" s="236"/>
      <c r="CL72" s="236"/>
      <c r="CM72" s="236"/>
      <c r="CN72" s="236"/>
      <c r="CO72" s="236"/>
      <c r="CP72" s="236"/>
      <c r="CQ72" s="236"/>
      <c r="CR72" s="236"/>
      <c r="CS72" s="236"/>
      <c r="CT72" s="236"/>
      <c r="CU72" s="236"/>
      <c r="CV72" s="236"/>
      <c r="CW72" s="236"/>
      <c r="CX72" s="236"/>
      <c r="CY72" s="236"/>
      <c r="CZ72" s="236"/>
      <c r="DA72" s="236"/>
      <c r="DB72" s="236"/>
      <c r="DC72" s="236"/>
      <c r="DD72" s="236"/>
      <c r="DE72" s="236"/>
      <c r="DF72" s="236"/>
      <c r="DG72" s="236"/>
      <c r="DH72" s="236"/>
      <c r="DI72" s="236"/>
      <c r="DJ72" s="236"/>
      <c r="DK72" s="236"/>
      <c r="DL72" s="236"/>
      <c r="DM72" s="236"/>
      <c r="DN72" s="236"/>
      <c r="DO72" s="236"/>
      <c r="DP72" s="236"/>
      <c r="DQ72" s="236"/>
      <c r="DR72" s="236"/>
      <c r="DS72" s="236"/>
      <c r="DT72" s="236"/>
      <c r="DU72" s="236"/>
      <c r="DV72" s="236"/>
      <c r="DW72" s="236"/>
      <c r="DX72" s="236"/>
      <c r="DY72" s="236"/>
      <c r="DZ72" s="236"/>
      <c r="EA72" s="236"/>
      <c r="EB72" s="236"/>
      <c r="EC72" s="236"/>
      <c r="ED72" s="236"/>
      <c r="EE72" s="236"/>
      <c r="EF72" s="236"/>
      <c r="EG72" s="236"/>
      <c r="EH72" s="236"/>
      <c r="EI72" s="236"/>
      <c r="EJ72" s="236"/>
      <c r="EK72" s="236"/>
      <c r="EL72" s="236"/>
      <c r="EM72" s="236"/>
      <c r="EN72" s="236"/>
      <c r="EO72" s="236"/>
      <c r="EP72" s="236"/>
      <c r="EQ72" s="236"/>
      <c r="ER72" s="236"/>
      <c r="ES72" s="236"/>
      <c r="ET72" s="236"/>
      <c r="EU72" s="236"/>
      <c r="EV72" s="236"/>
      <c r="EW72" s="236"/>
      <c r="EX72" s="236"/>
      <c r="EY72" s="236"/>
      <c r="EZ72" s="236"/>
      <c r="FA72" s="236"/>
      <c r="FB72" s="236"/>
      <c r="FC72" s="236"/>
      <c r="FD72" s="236"/>
      <c r="FE72" s="236"/>
      <c r="FF72" s="236"/>
      <c r="FG72" s="236"/>
      <c r="FH72" s="236"/>
      <c r="FI72" s="236"/>
      <c r="FJ72" s="236"/>
      <c r="FK72" s="236"/>
      <c r="FL72" s="236"/>
      <c r="FM72" s="236"/>
      <c r="FN72" s="236"/>
      <c r="FO72" s="236"/>
      <c r="FP72" s="236"/>
      <c r="FQ72" s="236"/>
      <c r="FR72" s="236"/>
      <c r="FS72" s="236"/>
      <c r="FT72" s="236"/>
      <c r="FU72" s="236"/>
      <c r="FV72" s="236"/>
      <c r="FW72" s="236"/>
      <c r="FX72" s="236"/>
      <c r="FY72" s="236"/>
      <c r="FZ72" s="236"/>
      <c r="GA72" s="236"/>
      <c r="GB72" s="236"/>
      <c r="GC72" s="236"/>
      <c r="GD72" s="236"/>
      <c r="GE72" s="236"/>
      <c r="GF72" s="236"/>
      <c r="GG72" s="236"/>
      <c r="GH72" s="236"/>
      <c r="GI72" s="236"/>
      <c r="GJ72" s="236"/>
      <c r="GK72" s="236"/>
      <c r="GL72" s="236"/>
      <c r="GM72" s="236"/>
      <c r="GN72" s="236"/>
      <c r="GO72" s="236"/>
      <c r="GP72" s="236"/>
      <c r="GQ72" s="236"/>
      <c r="GR72" s="236"/>
      <c r="GS72" s="236"/>
      <c r="GT72" s="236"/>
      <c r="GU72" s="236"/>
      <c r="GV72" s="236"/>
      <c r="GW72" s="236"/>
      <c r="GX72" s="236"/>
      <c r="GY72" s="236"/>
      <c r="GZ72" s="236"/>
      <c r="HA72" s="236"/>
    </row>
    <row r="73" s="211" customFormat="1" ht="21" customHeight="1" spans="1:209">
      <c r="A73" s="243" t="s">
        <v>1438</v>
      </c>
      <c r="B73" s="233">
        <v>0</v>
      </c>
      <c r="C73" s="233">
        <v>0</v>
      </c>
      <c r="D73" s="233">
        <v>0</v>
      </c>
      <c r="E73" s="234"/>
      <c r="F73" s="235"/>
      <c r="G73" s="236"/>
      <c r="H73" s="236">
        <v>0</v>
      </c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36"/>
      <c r="AD73" s="236"/>
      <c r="AE73" s="236"/>
      <c r="AF73" s="236"/>
      <c r="AG73" s="236"/>
      <c r="AH73" s="236"/>
      <c r="AI73" s="236"/>
      <c r="AJ73" s="236"/>
      <c r="AK73" s="236"/>
      <c r="AL73" s="236"/>
      <c r="AM73" s="236"/>
      <c r="AN73" s="236"/>
      <c r="AO73" s="236"/>
      <c r="AP73" s="236"/>
      <c r="AQ73" s="236"/>
      <c r="AR73" s="236"/>
      <c r="AS73" s="236"/>
      <c r="AT73" s="236"/>
      <c r="AU73" s="236"/>
      <c r="AV73" s="236"/>
      <c r="AW73" s="236"/>
      <c r="AX73" s="236"/>
      <c r="AY73" s="236"/>
      <c r="AZ73" s="236"/>
      <c r="BA73" s="236"/>
      <c r="BB73" s="236"/>
      <c r="BC73" s="236"/>
      <c r="BD73" s="236"/>
      <c r="BE73" s="236"/>
      <c r="BF73" s="236"/>
      <c r="BG73" s="236"/>
      <c r="BH73" s="236"/>
      <c r="BI73" s="236"/>
      <c r="BJ73" s="236"/>
      <c r="BK73" s="236"/>
      <c r="BL73" s="236"/>
      <c r="BM73" s="236"/>
      <c r="BN73" s="236"/>
      <c r="BO73" s="236"/>
      <c r="BP73" s="236"/>
      <c r="BQ73" s="236"/>
      <c r="BR73" s="236"/>
      <c r="BS73" s="236"/>
      <c r="BT73" s="236"/>
      <c r="BU73" s="236"/>
      <c r="BV73" s="236"/>
      <c r="BW73" s="236"/>
      <c r="BX73" s="236"/>
      <c r="BY73" s="236"/>
      <c r="BZ73" s="236"/>
      <c r="CA73" s="236"/>
      <c r="CB73" s="236"/>
      <c r="CC73" s="236"/>
      <c r="CD73" s="236"/>
      <c r="CE73" s="236"/>
      <c r="CF73" s="236"/>
      <c r="CG73" s="236"/>
      <c r="CH73" s="236"/>
      <c r="CI73" s="236"/>
      <c r="CJ73" s="236"/>
      <c r="CK73" s="236"/>
      <c r="CL73" s="236"/>
      <c r="CM73" s="236"/>
      <c r="CN73" s="236"/>
      <c r="CO73" s="236"/>
      <c r="CP73" s="236"/>
      <c r="CQ73" s="236"/>
      <c r="CR73" s="236"/>
      <c r="CS73" s="236"/>
      <c r="CT73" s="236"/>
      <c r="CU73" s="236"/>
      <c r="CV73" s="236"/>
      <c r="CW73" s="236"/>
      <c r="CX73" s="236"/>
      <c r="CY73" s="236"/>
      <c r="CZ73" s="236"/>
      <c r="DA73" s="236"/>
      <c r="DB73" s="236"/>
      <c r="DC73" s="236"/>
      <c r="DD73" s="236"/>
      <c r="DE73" s="236"/>
      <c r="DF73" s="236"/>
      <c r="DG73" s="236"/>
      <c r="DH73" s="236"/>
      <c r="DI73" s="236"/>
      <c r="DJ73" s="236"/>
      <c r="DK73" s="236"/>
      <c r="DL73" s="236"/>
      <c r="DM73" s="236"/>
      <c r="DN73" s="236"/>
      <c r="DO73" s="236"/>
      <c r="DP73" s="236"/>
      <c r="DQ73" s="236"/>
      <c r="DR73" s="236"/>
      <c r="DS73" s="236"/>
      <c r="DT73" s="236"/>
      <c r="DU73" s="236"/>
      <c r="DV73" s="236"/>
      <c r="DW73" s="236"/>
      <c r="DX73" s="236"/>
      <c r="DY73" s="236"/>
      <c r="DZ73" s="236"/>
      <c r="EA73" s="236"/>
      <c r="EB73" s="236"/>
      <c r="EC73" s="236"/>
      <c r="ED73" s="236"/>
      <c r="EE73" s="236"/>
      <c r="EF73" s="236"/>
      <c r="EG73" s="236"/>
      <c r="EH73" s="236"/>
      <c r="EI73" s="236"/>
      <c r="EJ73" s="236"/>
      <c r="EK73" s="236"/>
      <c r="EL73" s="236"/>
      <c r="EM73" s="236"/>
      <c r="EN73" s="236"/>
      <c r="EO73" s="236"/>
      <c r="EP73" s="236"/>
      <c r="EQ73" s="236"/>
      <c r="ER73" s="236"/>
      <c r="ES73" s="236"/>
      <c r="ET73" s="236"/>
      <c r="EU73" s="236"/>
      <c r="EV73" s="236"/>
      <c r="EW73" s="236"/>
      <c r="EX73" s="236"/>
      <c r="EY73" s="236"/>
      <c r="EZ73" s="236"/>
      <c r="FA73" s="236"/>
      <c r="FB73" s="236"/>
      <c r="FC73" s="236"/>
      <c r="FD73" s="236"/>
      <c r="FE73" s="236"/>
      <c r="FF73" s="236"/>
      <c r="FG73" s="236"/>
      <c r="FH73" s="236"/>
      <c r="FI73" s="236"/>
      <c r="FJ73" s="236"/>
      <c r="FK73" s="236"/>
      <c r="FL73" s="236"/>
      <c r="FM73" s="236"/>
      <c r="FN73" s="236"/>
      <c r="FO73" s="236"/>
      <c r="FP73" s="236"/>
      <c r="FQ73" s="236"/>
      <c r="FR73" s="236"/>
      <c r="FS73" s="236"/>
      <c r="FT73" s="236"/>
      <c r="FU73" s="236"/>
      <c r="FV73" s="236"/>
      <c r="FW73" s="236"/>
      <c r="FX73" s="236"/>
      <c r="FY73" s="236"/>
      <c r="FZ73" s="236"/>
      <c r="GA73" s="236"/>
      <c r="GB73" s="236"/>
      <c r="GC73" s="236"/>
      <c r="GD73" s="236"/>
      <c r="GE73" s="236"/>
      <c r="GF73" s="236"/>
      <c r="GG73" s="236"/>
      <c r="GH73" s="236"/>
      <c r="GI73" s="236"/>
      <c r="GJ73" s="236"/>
      <c r="GK73" s="236"/>
      <c r="GL73" s="236"/>
      <c r="GM73" s="236"/>
      <c r="GN73" s="236"/>
      <c r="GO73" s="236"/>
      <c r="GP73" s="236"/>
      <c r="GQ73" s="236"/>
      <c r="GR73" s="236"/>
      <c r="GS73" s="236"/>
      <c r="GT73" s="236"/>
      <c r="GU73" s="236"/>
      <c r="GV73" s="236"/>
      <c r="GW73" s="236"/>
      <c r="GX73" s="236"/>
      <c r="GY73" s="236"/>
      <c r="GZ73" s="236"/>
      <c r="HA73" s="236"/>
    </row>
    <row r="74" s="211" customFormat="1" ht="21" customHeight="1" spans="1:209">
      <c r="A74" s="242" t="s">
        <v>1439</v>
      </c>
      <c r="B74" s="233">
        <v>0</v>
      </c>
      <c r="C74" s="233">
        <v>0</v>
      </c>
      <c r="D74" s="233">
        <v>0</v>
      </c>
      <c r="E74" s="234"/>
      <c r="F74" s="235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36"/>
      <c r="AD74" s="236"/>
      <c r="AE74" s="236"/>
      <c r="AF74" s="236"/>
      <c r="AG74" s="236"/>
      <c r="AH74" s="236"/>
      <c r="AI74" s="236"/>
      <c r="AJ74" s="236"/>
      <c r="AK74" s="236"/>
      <c r="AL74" s="236"/>
      <c r="AM74" s="236"/>
      <c r="AN74" s="236"/>
      <c r="AO74" s="236"/>
      <c r="AP74" s="236"/>
      <c r="AQ74" s="236"/>
      <c r="AR74" s="236"/>
      <c r="AS74" s="236"/>
      <c r="AT74" s="236"/>
      <c r="AU74" s="236"/>
      <c r="AV74" s="236"/>
      <c r="AW74" s="236"/>
      <c r="AX74" s="236"/>
      <c r="AY74" s="236"/>
      <c r="AZ74" s="236"/>
      <c r="BA74" s="236"/>
      <c r="BB74" s="236"/>
      <c r="BC74" s="236"/>
      <c r="BD74" s="236"/>
      <c r="BE74" s="236"/>
      <c r="BF74" s="236"/>
      <c r="BG74" s="236"/>
      <c r="BH74" s="236"/>
      <c r="BI74" s="236"/>
      <c r="BJ74" s="236"/>
      <c r="BK74" s="236"/>
      <c r="BL74" s="236"/>
      <c r="BM74" s="236"/>
      <c r="BN74" s="236"/>
      <c r="BO74" s="236"/>
      <c r="BP74" s="236"/>
      <c r="BQ74" s="236"/>
      <c r="BR74" s="236"/>
      <c r="BS74" s="236"/>
      <c r="BT74" s="236"/>
      <c r="BU74" s="236"/>
      <c r="BV74" s="236"/>
      <c r="BW74" s="236"/>
      <c r="BX74" s="236"/>
      <c r="BY74" s="236"/>
      <c r="BZ74" s="236"/>
      <c r="CA74" s="236"/>
      <c r="CB74" s="236"/>
      <c r="CC74" s="236"/>
      <c r="CD74" s="236"/>
      <c r="CE74" s="236"/>
      <c r="CF74" s="236"/>
      <c r="CG74" s="236"/>
      <c r="CH74" s="236"/>
      <c r="CI74" s="236"/>
      <c r="CJ74" s="236"/>
      <c r="CK74" s="236"/>
      <c r="CL74" s="236"/>
      <c r="CM74" s="236"/>
      <c r="CN74" s="236"/>
      <c r="CO74" s="236"/>
      <c r="CP74" s="236"/>
      <c r="CQ74" s="236"/>
      <c r="CR74" s="236"/>
      <c r="CS74" s="236"/>
      <c r="CT74" s="236"/>
      <c r="CU74" s="236"/>
      <c r="CV74" s="236"/>
      <c r="CW74" s="236"/>
      <c r="CX74" s="236"/>
      <c r="CY74" s="236"/>
      <c r="CZ74" s="236"/>
      <c r="DA74" s="236"/>
      <c r="DB74" s="236"/>
      <c r="DC74" s="236"/>
      <c r="DD74" s="236"/>
      <c r="DE74" s="236"/>
      <c r="DF74" s="236"/>
      <c r="DG74" s="236"/>
      <c r="DH74" s="236"/>
      <c r="DI74" s="236"/>
      <c r="DJ74" s="236"/>
      <c r="DK74" s="236"/>
      <c r="DL74" s="236"/>
      <c r="DM74" s="236"/>
      <c r="DN74" s="236"/>
      <c r="DO74" s="236"/>
      <c r="DP74" s="236"/>
      <c r="DQ74" s="236"/>
      <c r="DR74" s="236"/>
      <c r="DS74" s="236"/>
      <c r="DT74" s="236"/>
      <c r="DU74" s="236"/>
      <c r="DV74" s="236"/>
      <c r="DW74" s="236"/>
      <c r="DX74" s="236"/>
      <c r="DY74" s="236"/>
      <c r="DZ74" s="236"/>
      <c r="EA74" s="236"/>
      <c r="EB74" s="236"/>
      <c r="EC74" s="236"/>
      <c r="ED74" s="236"/>
      <c r="EE74" s="236"/>
      <c r="EF74" s="236"/>
      <c r="EG74" s="236"/>
      <c r="EH74" s="236"/>
      <c r="EI74" s="236"/>
      <c r="EJ74" s="236"/>
      <c r="EK74" s="236"/>
      <c r="EL74" s="236"/>
      <c r="EM74" s="236"/>
      <c r="EN74" s="236"/>
      <c r="EO74" s="236"/>
      <c r="EP74" s="236"/>
      <c r="EQ74" s="236"/>
      <c r="ER74" s="236"/>
      <c r="ES74" s="236"/>
      <c r="ET74" s="236"/>
      <c r="EU74" s="236"/>
      <c r="EV74" s="236"/>
      <c r="EW74" s="236"/>
      <c r="EX74" s="236"/>
      <c r="EY74" s="236"/>
      <c r="EZ74" s="236"/>
      <c r="FA74" s="236"/>
      <c r="FB74" s="236"/>
      <c r="FC74" s="236"/>
      <c r="FD74" s="236"/>
      <c r="FE74" s="236"/>
      <c r="FF74" s="236"/>
      <c r="FG74" s="236"/>
      <c r="FH74" s="236"/>
      <c r="FI74" s="236"/>
      <c r="FJ74" s="236"/>
      <c r="FK74" s="236"/>
      <c r="FL74" s="236"/>
      <c r="FM74" s="236"/>
      <c r="FN74" s="236"/>
      <c r="FO74" s="236"/>
      <c r="FP74" s="236"/>
      <c r="FQ74" s="236"/>
      <c r="FR74" s="236"/>
      <c r="FS74" s="236"/>
      <c r="FT74" s="236"/>
      <c r="FU74" s="236"/>
      <c r="FV74" s="236"/>
      <c r="FW74" s="236"/>
      <c r="FX74" s="236"/>
      <c r="FY74" s="236"/>
      <c r="FZ74" s="236"/>
      <c r="GA74" s="236"/>
      <c r="GB74" s="236"/>
      <c r="GC74" s="236"/>
      <c r="GD74" s="236"/>
      <c r="GE74" s="236"/>
      <c r="GF74" s="236"/>
      <c r="GG74" s="236"/>
      <c r="GH74" s="236"/>
      <c r="GI74" s="236"/>
      <c r="GJ74" s="236"/>
      <c r="GK74" s="236"/>
      <c r="GL74" s="236"/>
      <c r="GM74" s="236"/>
      <c r="GN74" s="236"/>
      <c r="GO74" s="236"/>
      <c r="GP74" s="236"/>
      <c r="GQ74" s="236"/>
      <c r="GR74" s="236"/>
      <c r="GS74" s="236"/>
      <c r="GT74" s="236"/>
      <c r="GU74" s="236"/>
      <c r="GV74" s="236"/>
      <c r="GW74" s="236"/>
      <c r="GX74" s="236"/>
      <c r="GY74" s="236"/>
      <c r="GZ74" s="236"/>
      <c r="HA74" s="236"/>
    </row>
    <row r="75" s="211" customFormat="1" ht="21" customHeight="1" spans="1:209">
      <c r="A75" s="242" t="s">
        <v>1440</v>
      </c>
      <c r="B75" s="233">
        <v>0</v>
      </c>
      <c r="C75" s="233">
        <v>0</v>
      </c>
      <c r="D75" s="233">
        <v>0</v>
      </c>
      <c r="E75" s="234"/>
      <c r="F75" s="235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6"/>
      <c r="AA75" s="236"/>
      <c r="AB75" s="236"/>
      <c r="AC75" s="236"/>
      <c r="AD75" s="236"/>
      <c r="AE75" s="236"/>
      <c r="AF75" s="236"/>
      <c r="AG75" s="236"/>
      <c r="AH75" s="236"/>
      <c r="AI75" s="236"/>
      <c r="AJ75" s="236"/>
      <c r="AK75" s="236"/>
      <c r="AL75" s="236"/>
      <c r="AM75" s="236"/>
      <c r="AN75" s="236"/>
      <c r="AO75" s="236"/>
      <c r="AP75" s="236"/>
      <c r="AQ75" s="236"/>
      <c r="AR75" s="236"/>
      <c r="AS75" s="236"/>
      <c r="AT75" s="236"/>
      <c r="AU75" s="236"/>
      <c r="AV75" s="236"/>
      <c r="AW75" s="236"/>
      <c r="AX75" s="236"/>
      <c r="AY75" s="236"/>
      <c r="AZ75" s="236"/>
      <c r="BA75" s="236"/>
      <c r="BB75" s="236"/>
      <c r="BC75" s="236"/>
      <c r="BD75" s="236"/>
      <c r="BE75" s="236"/>
      <c r="BF75" s="236"/>
      <c r="BG75" s="236"/>
      <c r="BH75" s="236"/>
      <c r="BI75" s="236"/>
      <c r="BJ75" s="236"/>
      <c r="BK75" s="236"/>
      <c r="BL75" s="236"/>
      <c r="BM75" s="236"/>
      <c r="BN75" s="236"/>
      <c r="BO75" s="236"/>
      <c r="BP75" s="236"/>
      <c r="BQ75" s="236"/>
      <c r="BR75" s="236"/>
      <c r="BS75" s="236"/>
      <c r="BT75" s="236"/>
      <c r="BU75" s="236"/>
      <c r="BV75" s="236"/>
      <c r="BW75" s="236"/>
      <c r="BX75" s="236"/>
      <c r="BY75" s="236"/>
      <c r="BZ75" s="236"/>
      <c r="CA75" s="236"/>
      <c r="CB75" s="236"/>
      <c r="CC75" s="236"/>
      <c r="CD75" s="236"/>
      <c r="CE75" s="236"/>
      <c r="CF75" s="236"/>
      <c r="CG75" s="236"/>
      <c r="CH75" s="236"/>
      <c r="CI75" s="236"/>
      <c r="CJ75" s="236"/>
      <c r="CK75" s="236"/>
      <c r="CL75" s="236"/>
      <c r="CM75" s="236"/>
      <c r="CN75" s="236"/>
      <c r="CO75" s="236"/>
      <c r="CP75" s="236"/>
      <c r="CQ75" s="236"/>
      <c r="CR75" s="236"/>
      <c r="CS75" s="236"/>
      <c r="CT75" s="236"/>
      <c r="CU75" s="236"/>
      <c r="CV75" s="236"/>
      <c r="CW75" s="236"/>
      <c r="CX75" s="236"/>
      <c r="CY75" s="236"/>
      <c r="CZ75" s="236"/>
      <c r="DA75" s="236"/>
      <c r="DB75" s="236"/>
      <c r="DC75" s="236"/>
      <c r="DD75" s="236"/>
      <c r="DE75" s="236"/>
      <c r="DF75" s="236"/>
      <c r="DG75" s="236"/>
      <c r="DH75" s="236"/>
      <c r="DI75" s="236"/>
      <c r="DJ75" s="236"/>
      <c r="DK75" s="236"/>
      <c r="DL75" s="236"/>
      <c r="DM75" s="236"/>
      <c r="DN75" s="236"/>
      <c r="DO75" s="236"/>
      <c r="DP75" s="236"/>
      <c r="DQ75" s="236"/>
      <c r="DR75" s="236"/>
      <c r="DS75" s="236"/>
      <c r="DT75" s="236"/>
      <c r="DU75" s="236"/>
      <c r="DV75" s="236"/>
      <c r="DW75" s="236"/>
      <c r="DX75" s="236"/>
      <c r="DY75" s="236"/>
      <c r="DZ75" s="236"/>
      <c r="EA75" s="236"/>
      <c r="EB75" s="236"/>
      <c r="EC75" s="236"/>
      <c r="ED75" s="236"/>
      <c r="EE75" s="236"/>
      <c r="EF75" s="236"/>
      <c r="EG75" s="236"/>
      <c r="EH75" s="236"/>
      <c r="EI75" s="236"/>
      <c r="EJ75" s="236"/>
      <c r="EK75" s="236"/>
      <c r="EL75" s="236"/>
      <c r="EM75" s="236"/>
      <c r="EN75" s="236"/>
      <c r="EO75" s="236"/>
      <c r="EP75" s="236"/>
      <c r="EQ75" s="236"/>
      <c r="ER75" s="236"/>
      <c r="ES75" s="236"/>
      <c r="ET75" s="236"/>
      <c r="EU75" s="236"/>
      <c r="EV75" s="236"/>
      <c r="EW75" s="236"/>
      <c r="EX75" s="236"/>
      <c r="EY75" s="236"/>
      <c r="EZ75" s="236"/>
      <c r="FA75" s="236"/>
      <c r="FB75" s="236"/>
      <c r="FC75" s="236"/>
      <c r="FD75" s="236"/>
      <c r="FE75" s="236"/>
      <c r="FF75" s="236"/>
      <c r="FG75" s="236"/>
      <c r="FH75" s="236"/>
      <c r="FI75" s="236"/>
      <c r="FJ75" s="236"/>
      <c r="FK75" s="236"/>
      <c r="FL75" s="236"/>
      <c r="FM75" s="236"/>
      <c r="FN75" s="236"/>
      <c r="FO75" s="236"/>
      <c r="FP75" s="236"/>
      <c r="FQ75" s="236"/>
      <c r="FR75" s="236"/>
      <c r="FS75" s="236"/>
      <c r="FT75" s="236"/>
      <c r="FU75" s="236"/>
      <c r="FV75" s="236"/>
      <c r="FW75" s="236"/>
      <c r="FX75" s="236"/>
      <c r="FY75" s="236"/>
      <c r="FZ75" s="236"/>
      <c r="GA75" s="236"/>
      <c r="GB75" s="236"/>
      <c r="GC75" s="236"/>
      <c r="GD75" s="236"/>
      <c r="GE75" s="236"/>
      <c r="GF75" s="236"/>
      <c r="GG75" s="236"/>
      <c r="GH75" s="236"/>
      <c r="GI75" s="236"/>
      <c r="GJ75" s="236"/>
      <c r="GK75" s="236"/>
      <c r="GL75" s="236"/>
      <c r="GM75" s="236"/>
      <c r="GN75" s="236"/>
      <c r="GO75" s="236"/>
      <c r="GP75" s="236"/>
      <c r="GQ75" s="236"/>
      <c r="GR75" s="236"/>
      <c r="GS75" s="236"/>
      <c r="GT75" s="236"/>
      <c r="GU75" s="236"/>
      <c r="GV75" s="236"/>
      <c r="GW75" s="236"/>
      <c r="GX75" s="236"/>
      <c r="GY75" s="236"/>
      <c r="GZ75" s="236"/>
      <c r="HA75" s="236"/>
    </row>
    <row r="76" s="211" customFormat="1" ht="21" customHeight="1" spans="1:209">
      <c r="A76" s="226" t="s">
        <v>1441</v>
      </c>
      <c r="B76" s="244">
        <f>B5+B7+B11+B16+B19+B45+B51+B60+B62+B66+B71+B72+B73</f>
        <v>110853</v>
      </c>
      <c r="C76" s="244">
        <f>C5+C7+C11+C16+C19+C45+C51+C60+C62+C66+C71+C72+C73</f>
        <v>161008</v>
      </c>
      <c r="D76" s="244">
        <f>D5+D7+D11+D16+D19+D45+D51+D60+D62+D66+D71+D72+D73</f>
        <v>151295</v>
      </c>
      <c r="E76" s="239">
        <f>D76/C76*100</f>
        <v>93.9673805028322</v>
      </c>
      <c r="F76" s="240">
        <f>D76/H76*100-100</f>
        <v>-2.31154156577885</v>
      </c>
      <c r="G76" s="236"/>
      <c r="H76" s="236">
        <v>154875</v>
      </c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6"/>
      <c r="AB76" s="236"/>
      <c r="AC76" s="236"/>
      <c r="AD76" s="236"/>
      <c r="AE76" s="236"/>
      <c r="AF76" s="236"/>
      <c r="AG76" s="236"/>
      <c r="AH76" s="236"/>
      <c r="AI76" s="236"/>
      <c r="AJ76" s="236"/>
      <c r="AK76" s="236"/>
      <c r="AL76" s="236"/>
      <c r="AM76" s="236"/>
      <c r="AN76" s="236"/>
      <c r="AO76" s="236"/>
      <c r="AP76" s="236"/>
      <c r="AQ76" s="236"/>
      <c r="AR76" s="236"/>
      <c r="AS76" s="236"/>
      <c r="AT76" s="236"/>
      <c r="AU76" s="236"/>
      <c r="AV76" s="236"/>
      <c r="AW76" s="236"/>
      <c r="AX76" s="236"/>
      <c r="AY76" s="236"/>
      <c r="AZ76" s="236"/>
      <c r="BA76" s="236"/>
      <c r="BB76" s="236"/>
      <c r="BC76" s="236"/>
      <c r="BD76" s="236"/>
      <c r="BE76" s="236"/>
      <c r="BF76" s="236"/>
      <c r="BG76" s="236"/>
      <c r="BH76" s="236"/>
      <c r="BI76" s="236"/>
      <c r="BJ76" s="236"/>
      <c r="BK76" s="236"/>
      <c r="BL76" s="236"/>
      <c r="BM76" s="236"/>
      <c r="BN76" s="236"/>
      <c r="BO76" s="236"/>
      <c r="BP76" s="236"/>
      <c r="BQ76" s="236"/>
      <c r="BR76" s="236"/>
      <c r="BS76" s="236"/>
      <c r="BT76" s="236"/>
      <c r="BU76" s="236"/>
      <c r="BV76" s="236"/>
      <c r="BW76" s="236"/>
      <c r="BX76" s="236"/>
      <c r="BY76" s="236"/>
      <c r="BZ76" s="236"/>
      <c r="CA76" s="236"/>
      <c r="CB76" s="236"/>
      <c r="CC76" s="236"/>
      <c r="CD76" s="236"/>
      <c r="CE76" s="236"/>
      <c r="CF76" s="236"/>
      <c r="CG76" s="236"/>
      <c r="CH76" s="236"/>
      <c r="CI76" s="236"/>
      <c r="CJ76" s="236"/>
      <c r="CK76" s="236"/>
      <c r="CL76" s="236"/>
      <c r="CM76" s="236"/>
      <c r="CN76" s="236"/>
      <c r="CO76" s="236"/>
      <c r="CP76" s="236"/>
      <c r="CQ76" s="236"/>
      <c r="CR76" s="236"/>
      <c r="CS76" s="236"/>
      <c r="CT76" s="236"/>
      <c r="CU76" s="236"/>
      <c r="CV76" s="236"/>
      <c r="CW76" s="236"/>
      <c r="CX76" s="236"/>
      <c r="CY76" s="236"/>
      <c r="CZ76" s="236"/>
      <c r="DA76" s="236"/>
      <c r="DB76" s="236"/>
      <c r="DC76" s="236"/>
      <c r="DD76" s="236"/>
      <c r="DE76" s="236"/>
      <c r="DF76" s="236"/>
      <c r="DG76" s="236"/>
      <c r="DH76" s="236"/>
      <c r="DI76" s="236"/>
      <c r="DJ76" s="236"/>
      <c r="DK76" s="236"/>
      <c r="DL76" s="236"/>
      <c r="DM76" s="236"/>
      <c r="DN76" s="236"/>
      <c r="DO76" s="236"/>
      <c r="DP76" s="236"/>
      <c r="DQ76" s="236"/>
      <c r="DR76" s="236"/>
      <c r="DS76" s="236"/>
      <c r="DT76" s="236"/>
      <c r="DU76" s="236"/>
      <c r="DV76" s="236"/>
      <c r="DW76" s="236"/>
      <c r="DX76" s="236"/>
      <c r="DY76" s="236"/>
      <c r="DZ76" s="236"/>
      <c r="EA76" s="236"/>
      <c r="EB76" s="236"/>
      <c r="EC76" s="236"/>
      <c r="ED76" s="236"/>
      <c r="EE76" s="236"/>
      <c r="EF76" s="236"/>
      <c r="EG76" s="236"/>
      <c r="EH76" s="236"/>
      <c r="EI76" s="236"/>
      <c r="EJ76" s="236"/>
      <c r="EK76" s="236"/>
      <c r="EL76" s="236"/>
      <c r="EM76" s="236"/>
      <c r="EN76" s="236"/>
      <c r="EO76" s="236"/>
      <c r="EP76" s="236"/>
      <c r="EQ76" s="236"/>
      <c r="ER76" s="236"/>
      <c r="ES76" s="236"/>
      <c r="ET76" s="236"/>
      <c r="EU76" s="236"/>
      <c r="EV76" s="236"/>
      <c r="EW76" s="236"/>
      <c r="EX76" s="236"/>
      <c r="EY76" s="236"/>
      <c r="EZ76" s="236"/>
      <c r="FA76" s="236"/>
      <c r="FB76" s="236"/>
      <c r="FC76" s="236"/>
      <c r="FD76" s="236"/>
      <c r="FE76" s="236"/>
      <c r="FF76" s="236"/>
      <c r="FG76" s="236"/>
      <c r="FH76" s="236"/>
      <c r="FI76" s="236"/>
      <c r="FJ76" s="236"/>
      <c r="FK76" s="236"/>
      <c r="FL76" s="236"/>
      <c r="FM76" s="236"/>
      <c r="FN76" s="236"/>
      <c r="FO76" s="236"/>
      <c r="FP76" s="236"/>
      <c r="FQ76" s="236"/>
      <c r="FR76" s="236"/>
      <c r="FS76" s="236"/>
      <c r="FT76" s="236"/>
      <c r="FU76" s="236"/>
      <c r="FV76" s="236"/>
      <c r="FW76" s="236"/>
      <c r="FX76" s="236"/>
      <c r="FY76" s="236"/>
      <c r="FZ76" s="236"/>
      <c r="GA76" s="236"/>
      <c r="GB76" s="236"/>
      <c r="GC76" s="236"/>
      <c r="GD76" s="236"/>
      <c r="GE76" s="236"/>
      <c r="GF76" s="236"/>
      <c r="GG76" s="236"/>
      <c r="GH76" s="236"/>
      <c r="GI76" s="236"/>
      <c r="GJ76" s="236"/>
      <c r="GK76" s="236"/>
      <c r="GL76" s="236"/>
      <c r="GM76" s="236"/>
      <c r="GN76" s="236"/>
      <c r="GO76" s="236"/>
      <c r="GP76" s="236"/>
      <c r="GQ76" s="236"/>
      <c r="GR76" s="236"/>
      <c r="GS76" s="236"/>
      <c r="GT76" s="236"/>
      <c r="GU76" s="236"/>
      <c r="GV76" s="236"/>
      <c r="GW76" s="236"/>
      <c r="GX76" s="236"/>
      <c r="GY76" s="236"/>
      <c r="GZ76" s="236"/>
      <c r="HA76" s="236"/>
    </row>
    <row r="77" s="211" customFormat="1" ht="16.5" customHeight="1" spans="1:207">
      <c r="A77" s="236"/>
      <c r="B77" s="236"/>
      <c r="C77" s="236"/>
      <c r="D77" s="236"/>
      <c r="E77" s="236"/>
      <c r="F77" s="236"/>
      <c r="G77" s="236"/>
      <c r="H77" s="236">
        <v>0</v>
      </c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6"/>
      <c r="AA77" s="236"/>
      <c r="AB77" s="236"/>
      <c r="AC77" s="236"/>
      <c r="AD77" s="236"/>
      <c r="AE77" s="236"/>
      <c r="AF77" s="236"/>
      <c r="AG77" s="236"/>
      <c r="AH77" s="236"/>
      <c r="AI77" s="236"/>
      <c r="AJ77" s="236"/>
      <c r="AK77" s="236"/>
      <c r="AL77" s="236"/>
      <c r="AM77" s="236"/>
      <c r="AN77" s="236"/>
      <c r="AO77" s="236"/>
      <c r="AP77" s="236"/>
      <c r="AQ77" s="236"/>
      <c r="AR77" s="236"/>
      <c r="AS77" s="236"/>
      <c r="AT77" s="236"/>
      <c r="AU77" s="236"/>
      <c r="AV77" s="236"/>
      <c r="AW77" s="236"/>
      <c r="AX77" s="236"/>
      <c r="AY77" s="236"/>
      <c r="AZ77" s="236"/>
      <c r="BA77" s="236"/>
      <c r="BB77" s="236"/>
      <c r="BC77" s="236"/>
      <c r="BD77" s="236"/>
      <c r="BE77" s="236"/>
      <c r="BF77" s="236"/>
      <c r="BG77" s="236"/>
      <c r="BH77" s="236"/>
      <c r="BI77" s="236"/>
      <c r="BJ77" s="236"/>
      <c r="BK77" s="236"/>
      <c r="BL77" s="236"/>
      <c r="BM77" s="236"/>
      <c r="BN77" s="236"/>
      <c r="BO77" s="236"/>
      <c r="BP77" s="236"/>
      <c r="BQ77" s="236"/>
      <c r="BR77" s="236"/>
      <c r="BS77" s="236"/>
      <c r="BT77" s="236"/>
      <c r="BU77" s="236"/>
      <c r="BV77" s="236"/>
      <c r="BW77" s="236"/>
      <c r="BX77" s="236"/>
      <c r="BY77" s="236"/>
      <c r="BZ77" s="236"/>
      <c r="CA77" s="236"/>
      <c r="CB77" s="236"/>
      <c r="CC77" s="236"/>
      <c r="CD77" s="236"/>
      <c r="CE77" s="236"/>
      <c r="CF77" s="236"/>
      <c r="CG77" s="236"/>
      <c r="CH77" s="236"/>
      <c r="CI77" s="236"/>
      <c r="CJ77" s="236"/>
      <c r="CK77" s="236"/>
      <c r="CL77" s="236"/>
      <c r="CM77" s="236"/>
      <c r="CN77" s="236"/>
      <c r="CO77" s="236"/>
      <c r="CP77" s="236"/>
      <c r="CQ77" s="236"/>
      <c r="CR77" s="236"/>
      <c r="CS77" s="236"/>
      <c r="CT77" s="236"/>
      <c r="CU77" s="236"/>
      <c r="CV77" s="236"/>
      <c r="CW77" s="236"/>
      <c r="CX77" s="236"/>
      <c r="CY77" s="236"/>
      <c r="CZ77" s="236"/>
      <c r="DA77" s="236"/>
      <c r="DB77" s="236"/>
      <c r="DC77" s="236"/>
      <c r="DD77" s="236"/>
      <c r="DE77" s="236"/>
      <c r="DF77" s="236"/>
      <c r="DG77" s="236"/>
      <c r="DH77" s="236"/>
      <c r="DI77" s="236"/>
      <c r="DJ77" s="236"/>
      <c r="DK77" s="236"/>
      <c r="DL77" s="236"/>
      <c r="DM77" s="236"/>
      <c r="DN77" s="236"/>
      <c r="DO77" s="236"/>
      <c r="DP77" s="236"/>
      <c r="DQ77" s="236"/>
      <c r="DR77" s="236"/>
      <c r="DS77" s="236"/>
      <c r="DT77" s="236"/>
      <c r="DU77" s="236"/>
      <c r="DV77" s="236"/>
      <c r="DW77" s="236"/>
      <c r="DX77" s="236"/>
      <c r="DY77" s="236"/>
      <c r="DZ77" s="236"/>
      <c r="EA77" s="236"/>
      <c r="EB77" s="236"/>
      <c r="EC77" s="236"/>
      <c r="ED77" s="236"/>
      <c r="EE77" s="236"/>
      <c r="EF77" s="236"/>
      <c r="EG77" s="236"/>
      <c r="EH77" s="236"/>
      <c r="EI77" s="236"/>
      <c r="EJ77" s="236"/>
      <c r="EK77" s="236"/>
      <c r="EL77" s="236"/>
      <c r="EM77" s="236"/>
      <c r="EN77" s="236"/>
      <c r="EO77" s="236"/>
      <c r="EP77" s="236"/>
      <c r="EQ77" s="236"/>
      <c r="ER77" s="236"/>
      <c r="ES77" s="236"/>
      <c r="ET77" s="236"/>
      <c r="EU77" s="236"/>
      <c r="EV77" s="236"/>
      <c r="EW77" s="236"/>
      <c r="EX77" s="236"/>
      <c r="EY77" s="236"/>
      <c r="EZ77" s="236"/>
      <c r="FA77" s="236"/>
      <c r="FB77" s="236"/>
      <c r="FC77" s="236"/>
      <c r="FD77" s="236"/>
      <c r="FE77" s="236"/>
      <c r="FF77" s="236"/>
      <c r="FG77" s="236"/>
      <c r="FH77" s="236"/>
      <c r="FI77" s="236"/>
      <c r="FJ77" s="236"/>
      <c r="FK77" s="236"/>
      <c r="FL77" s="236"/>
      <c r="FM77" s="236"/>
      <c r="FN77" s="236"/>
      <c r="FO77" s="236"/>
      <c r="FP77" s="236"/>
      <c r="FQ77" s="236"/>
      <c r="FR77" s="236"/>
      <c r="FS77" s="236"/>
      <c r="FT77" s="236"/>
      <c r="FU77" s="236"/>
      <c r="FV77" s="236"/>
      <c r="FW77" s="236"/>
      <c r="FX77" s="236"/>
      <c r="FY77" s="236"/>
      <c r="FZ77" s="236"/>
      <c r="GA77" s="236"/>
      <c r="GB77" s="236"/>
      <c r="GC77" s="236"/>
      <c r="GD77" s="236"/>
      <c r="GE77" s="236"/>
      <c r="GF77" s="236"/>
      <c r="GG77" s="236"/>
      <c r="GH77" s="236"/>
      <c r="GI77" s="236"/>
      <c r="GJ77" s="236"/>
      <c r="GK77" s="236"/>
      <c r="GL77" s="236"/>
      <c r="GM77" s="236"/>
      <c r="GN77" s="236"/>
      <c r="GO77" s="236"/>
      <c r="GP77" s="236"/>
      <c r="GQ77" s="236"/>
      <c r="GR77" s="236"/>
      <c r="GS77" s="236"/>
      <c r="GT77" s="236"/>
      <c r="GU77" s="236"/>
      <c r="GV77" s="236"/>
      <c r="GW77" s="236"/>
      <c r="GX77" s="236"/>
      <c r="GY77" s="236"/>
    </row>
    <row r="78" s="211" customFormat="1" ht="16.5" customHeight="1" spans="1:207">
      <c r="A78" s="236"/>
      <c r="B78" s="236"/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  <c r="AA78" s="236"/>
      <c r="AB78" s="236"/>
      <c r="AC78" s="236"/>
      <c r="AD78" s="236"/>
      <c r="AE78" s="236"/>
      <c r="AF78" s="236"/>
      <c r="AG78" s="236"/>
      <c r="AH78" s="236"/>
      <c r="AI78" s="236"/>
      <c r="AJ78" s="236"/>
      <c r="AK78" s="236"/>
      <c r="AL78" s="236"/>
      <c r="AM78" s="236"/>
      <c r="AN78" s="236"/>
      <c r="AO78" s="236"/>
      <c r="AP78" s="236"/>
      <c r="AQ78" s="236"/>
      <c r="AR78" s="236"/>
      <c r="AS78" s="236"/>
      <c r="AT78" s="236"/>
      <c r="AU78" s="236"/>
      <c r="AV78" s="236"/>
      <c r="AW78" s="236"/>
      <c r="AX78" s="236"/>
      <c r="AY78" s="236"/>
      <c r="AZ78" s="236"/>
      <c r="BA78" s="236"/>
      <c r="BB78" s="236"/>
      <c r="BC78" s="236"/>
      <c r="BD78" s="236"/>
      <c r="BE78" s="236"/>
      <c r="BF78" s="236"/>
      <c r="BG78" s="236"/>
      <c r="BH78" s="236"/>
      <c r="BI78" s="236"/>
      <c r="BJ78" s="236"/>
      <c r="BK78" s="236"/>
      <c r="BL78" s="236"/>
      <c r="BM78" s="236"/>
      <c r="BN78" s="236"/>
      <c r="BO78" s="236"/>
      <c r="BP78" s="236"/>
      <c r="BQ78" s="236"/>
      <c r="BR78" s="236"/>
      <c r="BS78" s="236"/>
      <c r="BT78" s="236"/>
      <c r="BU78" s="236"/>
      <c r="BV78" s="236"/>
      <c r="BW78" s="236"/>
      <c r="BX78" s="236"/>
      <c r="BY78" s="236"/>
      <c r="BZ78" s="236"/>
      <c r="CA78" s="236"/>
      <c r="CB78" s="236"/>
      <c r="CC78" s="236"/>
      <c r="CD78" s="236"/>
      <c r="CE78" s="236"/>
      <c r="CF78" s="236"/>
      <c r="CG78" s="236"/>
      <c r="CH78" s="236"/>
      <c r="CI78" s="236"/>
      <c r="CJ78" s="236"/>
      <c r="CK78" s="236"/>
      <c r="CL78" s="236"/>
      <c r="CM78" s="236"/>
      <c r="CN78" s="236"/>
      <c r="CO78" s="236"/>
      <c r="CP78" s="236"/>
      <c r="CQ78" s="236"/>
      <c r="CR78" s="236"/>
      <c r="CS78" s="236"/>
      <c r="CT78" s="236"/>
      <c r="CU78" s="236"/>
      <c r="CV78" s="236"/>
      <c r="CW78" s="236"/>
      <c r="CX78" s="236"/>
      <c r="CY78" s="236"/>
      <c r="CZ78" s="236"/>
      <c r="DA78" s="236"/>
      <c r="DB78" s="236"/>
      <c r="DC78" s="236"/>
      <c r="DD78" s="236"/>
      <c r="DE78" s="236"/>
      <c r="DF78" s="236"/>
      <c r="DG78" s="236"/>
      <c r="DH78" s="236"/>
      <c r="DI78" s="236"/>
      <c r="DJ78" s="236"/>
      <c r="DK78" s="236"/>
      <c r="DL78" s="236"/>
      <c r="DM78" s="236"/>
      <c r="DN78" s="236"/>
      <c r="DO78" s="236"/>
      <c r="DP78" s="236"/>
      <c r="DQ78" s="236"/>
      <c r="DR78" s="236"/>
      <c r="DS78" s="236"/>
      <c r="DT78" s="236"/>
      <c r="DU78" s="236"/>
      <c r="DV78" s="236"/>
      <c r="DW78" s="236"/>
      <c r="DX78" s="236"/>
      <c r="DY78" s="236"/>
      <c r="DZ78" s="236"/>
      <c r="EA78" s="236"/>
      <c r="EB78" s="236"/>
      <c r="EC78" s="236"/>
      <c r="ED78" s="236"/>
      <c r="EE78" s="236"/>
      <c r="EF78" s="236"/>
      <c r="EG78" s="236"/>
      <c r="EH78" s="236"/>
      <c r="EI78" s="236"/>
      <c r="EJ78" s="236"/>
      <c r="EK78" s="236"/>
      <c r="EL78" s="236"/>
      <c r="EM78" s="236"/>
      <c r="EN78" s="236"/>
      <c r="EO78" s="236"/>
      <c r="EP78" s="236"/>
      <c r="EQ78" s="236"/>
      <c r="ER78" s="236"/>
      <c r="ES78" s="236"/>
      <c r="ET78" s="236"/>
      <c r="EU78" s="236"/>
      <c r="EV78" s="236"/>
      <c r="EW78" s="236"/>
      <c r="EX78" s="236"/>
      <c r="EY78" s="236"/>
      <c r="EZ78" s="236"/>
      <c r="FA78" s="236"/>
      <c r="FB78" s="236"/>
      <c r="FC78" s="236"/>
      <c r="FD78" s="236"/>
      <c r="FE78" s="236"/>
      <c r="FF78" s="236"/>
      <c r="FG78" s="236"/>
      <c r="FH78" s="236"/>
      <c r="FI78" s="236"/>
      <c r="FJ78" s="236"/>
      <c r="FK78" s="236"/>
      <c r="FL78" s="236"/>
      <c r="FM78" s="236"/>
      <c r="FN78" s="236"/>
      <c r="FO78" s="236"/>
      <c r="FP78" s="236"/>
      <c r="FQ78" s="236"/>
      <c r="FR78" s="236"/>
      <c r="FS78" s="236"/>
      <c r="FT78" s="236"/>
      <c r="FU78" s="236"/>
      <c r="FV78" s="236"/>
      <c r="FW78" s="236"/>
      <c r="FX78" s="236"/>
      <c r="FY78" s="236"/>
      <c r="FZ78" s="236"/>
      <c r="GA78" s="236"/>
      <c r="GB78" s="236"/>
      <c r="GC78" s="236"/>
      <c r="GD78" s="236"/>
      <c r="GE78" s="236"/>
      <c r="GF78" s="236"/>
      <c r="GG78" s="236"/>
      <c r="GH78" s="236"/>
      <c r="GI78" s="236"/>
      <c r="GJ78" s="236"/>
      <c r="GK78" s="236"/>
      <c r="GL78" s="236"/>
      <c r="GM78" s="236"/>
      <c r="GN78" s="236"/>
      <c r="GO78" s="236"/>
      <c r="GP78" s="236"/>
      <c r="GQ78" s="236"/>
      <c r="GR78" s="236"/>
      <c r="GS78" s="236"/>
      <c r="GT78" s="236"/>
      <c r="GU78" s="236"/>
      <c r="GV78" s="236"/>
      <c r="GW78" s="236"/>
      <c r="GX78" s="236"/>
      <c r="GY78" s="236"/>
    </row>
    <row r="79" s="211" customFormat="1" ht="16.5" customHeight="1" spans="1:207">
      <c r="A79" s="236"/>
      <c r="B79" s="236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  <c r="AB79" s="236"/>
      <c r="AC79" s="236"/>
      <c r="AD79" s="236"/>
      <c r="AE79" s="236"/>
      <c r="AF79" s="236"/>
      <c r="AG79" s="236"/>
      <c r="AH79" s="236"/>
      <c r="AI79" s="236"/>
      <c r="AJ79" s="236"/>
      <c r="AK79" s="236"/>
      <c r="AL79" s="236"/>
      <c r="AM79" s="236"/>
      <c r="AN79" s="236"/>
      <c r="AO79" s="236"/>
      <c r="AP79" s="236"/>
      <c r="AQ79" s="236"/>
      <c r="AR79" s="236"/>
      <c r="AS79" s="236"/>
      <c r="AT79" s="236"/>
      <c r="AU79" s="236"/>
      <c r="AV79" s="236"/>
      <c r="AW79" s="236"/>
      <c r="AX79" s="236"/>
      <c r="AY79" s="236"/>
      <c r="AZ79" s="236"/>
      <c r="BA79" s="236"/>
      <c r="BB79" s="236"/>
      <c r="BC79" s="236"/>
      <c r="BD79" s="236"/>
      <c r="BE79" s="236"/>
      <c r="BF79" s="236"/>
      <c r="BG79" s="236"/>
      <c r="BH79" s="236"/>
      <c r="BI79" s="236"/>
      <c r="BJ79" s="236"/>
      <c r="BK79" s="236"/>
      <c r="BL79" s="236"/>
      <c r="BM79" s="236"/>
      <c r="BN79" s="236"/>
      <c r="BO79" s="236"/>
      <c r="BP79" s="236"/>
      <c r="BQ79" s="236"/>
      <c r="BR79" s="236"/>
      <c r="BS79" s="236"/>
      <c r="BT79" s="236"/>
      <c r="BU79" s="236"/>
      <c r="BV79" s="236"/>
      <c r="BW79" s="236"/>
      <c r="BX79" s="236"/>
      <c r="BY79" s="236"/>
      <c r="BZ79" s="236"/>
      <c r="CA79" s="236"/>
      <c r="CB79" s="236"/>
      <c r="CC79" s="236"/>
      <c r="CD79" s="236"/>
      <c r="CE79" s="236"/>
      <c r="CF79" s="236"/>
      <c r="CG79" s="236"/>
      <c r="CH79" s="236"/>
      <c r="CI79" s="236"/>
      <c r="CJ79" s="236"/>
      <c r="CK79" s="236"/>
      <c r="CL79" s="236"/>
      <c r="CM79" s="236"/>
      <c r="CN79" s="236"/>
      <c r="CO79" s="236"/>
      <c r="CP79" s="236"/>
      <c r="CQ79" s="236"/>
      <c r="CR79" s="236"/>
      <c r="CS79" s="236"/>
      <c r="CT79" s="236"/>
      <c r="CU79" s="236"/>
      <c r="CV79" s="236"/>
      <c r="CW79" s="236"/>
      <c r="CX79" s="236"/>
      <c r="CY79" s="236"/>
      <c r="CZ79" s="236"/>
      <c r="DA79" s="236"/>
      <c r="DB79" s="236"/>
      <c r="DC79" s="236"/>
      <c r="DD79" s="236"/>
      <c r="DE79" s="236"/>
      <c r="DF79" s="236"/>
      <c r="DG79" s="236"/>
      <c r="DH79" s="236"/>
      <c r="DI79" s="236"/>
      <c r="DJ79" s="236"/>
      <c r="DK79" s="236"/>
      <c r="DL79" s="236"/>
      <c r="DM79" s="236"/>
      <c r="DN79" s="236"/>
      <c r="DO79" s="236"/>
      <c r="DP79" s="236"/>
      <c r="DQ79" s="236"/>
      <c r="DR79" s="236"/>
      <c r="DS79" s="236"/>
      <c r="DT79" s="236"/>
      <c r="DU79" s="236"/>
      <c r="DV79" s="236"/>
      <c r="DW79" s="236"/>
      <c r="DX79" s="236"/>
      <c r="DY79" s="236"/>
      <c r="DZ79" s="236"/>
      <c r="EA79" s="236"/>
      <c r="EB79" s="236"/>
      <c r="EC79" s="236"/>
      <c r="ED79" s="236"/>
      <c r="EE79" s="236"/>
      <c r="EF79" s="236"/>
      <c r="EG79" s="236"/>
      <c r="EH79" s="236"/>
      <c r="EI79" s="236"/>
      <c r="EJ79" s="236"/>
      <c r="EK79" s="236"/>
      <c r="EL79" s="236"/>
      <c r="EM79" s="236"/>
      <c r="EN79" s="236"/>
      <c r="EO79" s="236"/>
      <c r="EP79" s="236"/>
      <c r="EQ79" s="236"/>
      <c r="ER79" s="236"/>
      <c r="ES79" s="236"/>
      <c r="ET79" s="236"/>
      <c r="EU79" s="236"/>
      <c r="EV79" s="236"/>
      <c r="EW79" s="236"/>
      <c r="EX79" s="236"/>
      <c r="EY79" s="236"/>
      <c r="EZ79" s="236"/>
      <c r="FA79" s="236"/>
      <c r="FB79" s="236"/>
      <c r="FC79" s="236"/>
      <c r="FD79" s="236"/>
      <c r="FE79" s="236"/>
      <c r="FF79" s="236"/>
      <c r="FG79" s="236"/>
      <c r="FH79" s="236"/>
      <c r="FI79" s="236"/>
      <c r="FJ79" s="236"/>
      <c r="FK79" s="236"/>
      <c r="FL79" s="236"/>
      <c r="FM79" s="236"/>
      <c r="FN79" s="236"/>
      <c r="FO79" s="236"/>
      <c r="FP79" s="236"/>
      <c r="FQ79" s="236"/>
      <c r="FR79" s="236"/>
      <c r="FS79" s="236"/>
      <c r="FT79" s="236"/>
      <c r="FU79" s="236"/>
      <c r="FV79" s="236"/>
      <c r="FW79" s="236"/>
      <c r="FX79" s="236"/>
      <c r="FY79" s="236"/>
      <c r="FZ79" s="236"/>
      <c r="GA79" s="236"/>
      <c r="GB79" s="236"/>
      <c r="GC79" s="236"/>
      <c r="GD79" s="236"/>
      <c r="GE79" s="236"/>
      <c r="GF79" s="236"/>
      <c r="GG79" s="236"/>
      <c r="GH79" s="236"/>
      <c r="GI79" s="236"/>
      <c r="GJ79" s="236"/>
      <c r="GK79" s="236"/>
      <c r="GL79" s="236"/>
      <c r="GM79" s="236"/>
      <c r="GN79" s="236"/>
      <c r="GO79" s="236"/>
      <c r="GP79" s="236"/>
      <c r="GQ79" s="236"/>
      <c r="GR79" s="236"/>
      <c r="GS79" s="236"/>
      <c r="GT79" s="236"/>
      <c r="GU79" s="236"/>
      <c r="GV79" s="236"/>
      <c r="GW79" s="236"/>
      <c r="GX79" s="236"/>
      <c r="GY79" s="236"/>
    </row>
    <row r="80" s="211" customFormat="1" ht="16.5" customHeight="1" spans="1:207">
      <c r="A80" s="236"/>
      <c r="B80" s="236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  <c r="AA80" s="236"/>
      <c r="AB80" s="236"/>
      <c r="AC80" s="236"/>
      <c r="AD80" s="236"/>
      <c r="AE80" s="236"/>
      <c r="AF80" s="236"/>
      <c r="AG80" s="236"/>
      <c r="AH80" s="236"/>
      <c r="AI80" s="236"/>
      <c r="AJ80" s="236"/>
      <c r="AK80" s="236"/>
      <c r="AL80" s="236"/>
      <c r="AM80" s="236"/>
      <c r="AN80" s="236"/>
      <c r="AO80" s="236"/>
      <c r="AP80" s="236"/>
      <c r="AQ80" s="236"/>
      <c r="AR80" s="236"/>
      <c r="AS80" s="236"/>
      <c r="AT80" s="236"/>
      <c r="AU80" s="236"/>
      <c r="AV80" s="236"/>
      <c r="AW80" s="236"/>
      <c r="AX80" s="236"/>
      <c r="AY80" s="236"/>
      <c r="AZ80" s="236"/>
      <c r="BA80" s="236"/>
      <c r="BB80" s="236"/>
      <c r="BC80" s="236"/>
      <c r="BD80" s="236"/>
      <c r="BE80" s="236"/>
      <c r="BF80" s="236"/>
      <c r="BG80" s="236"/>
      <c r="BH80" s="236"/>
      <c r="BI80" s="236"/>
      <c r="BJ80" s="236"/>
      <c r="BK80" s="236"/>
      <c r="BL80" s="236"/>
      <c r="BM80" s="236"/>
      <c r="BN80" s="236"/>
      <c r="BO80" s="236"/>
      <c r="BP80" s="236"/>
      <c r="BQ80" s="236"/>
      <c r="BR80" s="236"/>
      <c r="BS80" s="236"/>
      <c r="BT80" s="236"/>
      <c r="BU80" s="236"/>
      <c r="BV80" s="236"/>
      <c r="BW80" s="236"/>
      <c r="BX80" s="236"/>
      <c r="BY80" s="236"/>
      <c r="BZ80" s="236"/>
      <c r="CA80" s="236"/>
      <c r="CB80" s="236"/>
      <c r="CC80" s="236"/>
      <c r="CD80" s="236"/>
      <c r="CE80" s="236"/>
      <c r="CF80" s="236"/>
      <c r="CG80" s="236"/>
      <c r="CH80" s="236"/>
      <c r="CI80" s="236"/>
      <c r="CJ80" s="236"/>
      <c r="CK80" s="236"/>
      <c r="CL80" s="236"/>
      <c r="CM80" s="236"/>
      <c r="CN80" s="236"/>
      <c r="CO80" s="236"/>
      <c r="CP80" s="236"/>
      <c r="CQ80" s="236"/>
      <c r="CR80" s="236"/>
      <c r="CS80" s="236"/>
      <c r="CT80" s="236"/>
      <c r="CU80" s="236"/>
      <c r="CV80" s="236"/>
      <c r="CW80" s="236"/>
      <c r="CX80" s="236"/>
      <c r="CY80" s="236"/>
      <c r="CZ80" s="236"/>
      <c r="DA80" s="236"/>
      <c r="DB80" s="236"/>
      <c r="DC80" s="236"/>
      <c r="DD80" s="236"/>
      <c r="DE80" s="236"/>
      <c r="DF80" s="236"/>
      <c r="DG80" s="236"/>
      <c r="DH80" s="236"/>
      <c r="DI80" s="236"/>
      <c r="DJ80" s="236"/>
      <c r="DK80" s="236"/>
      <c r="DL80" s="236"/>
      <c r="DM80" s="236"/>
      <c r="DN80" s="236"/>
      <c r="DO80" s="236"/>
      <c r="DP80" s="236"/>
      <c r="DQ80" s="236"/>
      <c r="DR80" s="236"/>
      <c r="DS80" s="236"/>
      <c r="DT80" s="236"/>
      <c r="DU80" s="236"/>
      <c r="DV80" s="236"/>
      <c r="DW80" s="236"/>
      <c r="DX80" s="236"/>
      <c r="DY80" s="236"/>
      <c r="DZ80" s="236"/>
      <c r="EA80" s="236"/>
      <c r="EB80" s="236"/>
      <c r="EC80" s="236"/>
      <c r="ED80" s="236"/>
      <c r="EE80" s="236"/>
      <c r="EF80" s="236"/>
      <c r="EG80" s="236"/>
      <c r="EH80" s="236"/>
      <c r="EI80" s="236"/>
      <c r="EJ80" s="236"/>
      <c r="EK80" s="236"/>
      <c r="EL80" s="236"/>
      <c r="EM80" s="236"/>
      <c r="EN80" s="236"/>
      <c r="EO80" s="236"/>
      <c r="EP80" s="236"/>
      <c r="EQ80" s="236"/>
      <c r="ER80" s="236"/>
      <c r="ES80" s="236"/>
      <c r="ET80" s="236"/>
      <c r="EU80" s="236"/>
      <c r="EV80" s="236"/>
      <c r="EW80" s="236"/>
      <c r="EX80" s="236"/>
      <c r="EY80" s="236"/>
      <c r="EZ80" s="236"/>
      <c r="FA80" s="236"/>
      <c r="FB80" s="236"/>
      <c r="FC80" s="236"/>
      <c r="FD80" s="236"/>
      <c r="FE80" s="236"/>
      <c r="FF80" s="236"/>
      <c r="FG80" s="236"/>
      <c r="FH80" s="236"/>
      <c r="FI80" s="236"/>
      <c r="FJ80" s="236"/>
      <c r="FK80" s="236"/>
      <c r="FL80" s="236"/>
      <c r="FM80" s="236"/>
      <c r="FN80" s="236"/>
      <c r="FO80" s="236"/>
      <c r="FP80" s="236"/>
      <c r="FQ80" s="236"/>
      <c r="FR80" s="236"/>
      <c r="FS80" s="236"/>
      <c r="FT80" s="236"/>
      <c r="FU80" s="236"/>
      <c r="FV80" s="236"/>
      <c r="FW80" s="236"/>
      <c r="FX80" s="236"/>
      <c r="FY80" s="236"/>
      <c r="FZ80" s="236"/>
      <c r="GA80" s="236"/>
      <c r="GB80" s="236"/>
      <c r="GC80" s="236"/>
      <c r="GD80" s="236"/>
      <c r="GE80" s="236"/>
      <c r="GF80" s="236"/>
      <c r="GG80" s="236"/>
      <c r="GH80" s="236"/>
      <c r="GI80" s="236"/>
      <c r="GJ80" s="236"/>
      <c r="GK80" s="236"/>
      <c r="GL80" s="236"/>
      <c r="GM80" s="236"/>
      <c r="GN80" s="236"/>
      <c r="GO80" s="236"/>
      <c r="GP80" s="236"/>
      <c r="GQ80" s="236"/>
      <c r="GR80" s="236"/>
      <c r="GS80" s="236"/>
      <c r="GT80" s="236"/>
      <c r="GU80" s="236"/>
      <c r="GV80" s="236"/>
      <c r="GW80" s="236"/>
      <c r="GX80" s="236"/>
      <c r="GY80" s="236"/>
    </row>
    <row r="81" s="211" customFormat="1" ht="16.5" customHeight="1" spans="1:207">
      <c r="A81" s="236"/>
      <c r="B81" s="236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  <c r="AK81" s="236"/>
      <c r="AL81" s="236"/>
      <c r="AM81" s="236"/>
      <c r="AN81" s="236"/>
      <c r="AO81" s="236"/>
      <c r="AP81" s="236"/>
      <c r="AQ81" s="236"/>
      <c r="AR81" s="236"/>
      <c r="AS81" s="236"/>
      <c r="AT81" s="236"/>
      <c r="AU81" s="236"/>
      <c r="AV81" s="236"/>
      <c r="AW81" s="236"/>
      <c r="AX81" s="236"/>
      <c r="AY81" s="236"/>
      <c r="AZ81" s="236"/>
      <c r="BA81" s="236"/>
      <c r="BB81" s="236"/>
      <c r="BC81" s="236"/>
      <c r="BD81" s="236"/>
      <c r="BE81" s="236"/>
      <c r="BF81" s="236"/>
      <c r="BG81" s="236"/>
      <c r="BH81" s="236"/>
      <c r="BI81" s="236"/>
      <c r="BJ81" s="236"/>
      <c r="BK81" s="236"/>
      <c r="BL81" s="236"/>
      <c r="BM81" s="236"/>
      <c r="BN81" s="236"/>
      <c r="BO81" s="236"/>
      <c r="BP81" s="236"/>
      <c r="BQ81" s="236"/>
      <c r="BR81" s="236"/>
      <c r="BS81" s="236"/>
      <c r="BT81" s="236"/>
      <c r="BU81" s="236"/>
      <c r="BV81" s="236"/>
      <c r="BW81" s="236"/>
      <c r="BX81" s="236"/>
      <c r="BY81" s="236"/>
      <c r="BZ81" s="236"/>
      <c r="CA81" s="236"/>
      <c r="CB81" s="236"/>
      <c r="CC81" s="236"/>
      <c r="CD81" s="236"/>
      <c r="CE81" s="236"/>
      <c r="CF81" s="236"/>
      <c r="CG81" s="236"/>
      <c r="CH81" s="236"/>
      <c r="CI81" s="236"/>
      <c r="CJ81" s="236"/>
      <c r="CK81" s="236"/>
      <c r="CL81" s="236"/>
      <c r="CM81" s="236"/>
      <c r="CN81" s="236"/>
      <c r="CO81" s="236"/>
      <c r="CP81" s="236"/>
      <c r="CQ81" s="236"/>
      <c r="CR81" s="236"/>
      <c r="CS81" s="236"/>
      <c r="CT81" s="236"/>
      <c r="CU81" s="236"/>
      <c r="CV81" s="236"/>
      <c r="CW81" s="236"/>
      <c r="CX81" s="236"/>
      <c r="CY81" s="236"/>
      <c r="CZ81" s="236"/>
      <c r="DA81" s="236"/>
      <c r="DB81" s="236"/>
      <c r="DC81" s="236"/>
      <c r="DD81" s="236"/>
      <c r="DE81" s="236"/>
      <c r="DF81" s="236"/>
      <c r="DG81" s="236"/>
      <c r="DH81" s="236"/>
      <c r="DI81" s="236"/>
      <c r="DJ81" s="236"/>
      <c r="DK81" s="236"/>
      <c r="DL81" s="236"/>
      <c r="DM81" s="236"/>
      <c r="DN81" s="236"/>
      <c r="DO81" s="236"/>
      <c r="DP81" s="236"/>
      <c r="DQ81" s="236"/>
      <c r="DR81" s="236"/>
      <c r="DS81" s="236"/>
      <c r="DT81" s="236"/>
      <c r="DU81" s="236"/>
      <c r="DV81" s="236"/>
      <c r="DW81" s="236"/>
      <c r="DX81" s="236"/>
      <c r="DY81" s="236"/>
      <c r="DZ81" s="236"/>
      <c r="EA81" s="236"/>
      <c r="EB81" s="236"/>
      <c r="EC81" s="236"/>
      <c r="ED81" s="236"/>
      <c r="EE81" s="236"/>
      <c r="EF81" s="236"/>
      <c r="EG81" s="236"/>
      <c r="EH81" s="236"/>
      <c r="EI81" s="236"/>
      <c r="EJ81" s="236"/>
      <c r="EK81" s="236"/>
      <c r="EL81" s="236"/>
      <c r="EM81" s="236"/>
      <c r="EN81" s="236"/>
      <c r="EO81" s="236"/>
      <c r="EP81" s="236"/>
      <c r="EQ81" s="236"/>
      <c r="ER81" s="236"/>
      <c r="ES81" s="236"/>
      <c r="ET81" s="236"/>
      <c r="EU81" s="236"/>
      <c r="EV81" s="236"/>
      <c r="EW81" s="236"/>
      <c r="EX81" s="236"/>
      <c r="EY81" s="236"/>
      <c r="EZ81" s="236"/>
      <c r="FA81" s="236"/>
      <c r="FB81" s="236"/>
      <c r="FC81" s="236"/>
      <c r="FD81" s="236"/>
      <c r="FE81" s="236"/>
      <c r="FF81" s="236"/>
      <c r="FG81" s="236"/>
      <c r="FH81" s="236"/>
      <c r="FI81" s="236"/>
      <c r="FJ81" s="236"/>
      <c r="FK81" s="236"/>
      <c r="FL81" s="236"/>
      <c r="FM81" s="236"/>
      <c r="FN81" s="236"/>
      <c r="FO81" s="236"/>
      <c r="FP81" s="236"/>
      <c r="FQ81" s="236"/>
      <c r="FR81" s="236"/>
      <c r="FS81" s="236"/>
      <c r="FT81" s="236"/>
      <c r="FU81" s="236"/>
      <c r="FV81" s="236"/>
      <c r="FW81" s="236"/>
      <c r="FX81" s="236"/>
      <c r="FY81" s="236"/>
      <c r="FZ81" s="236"/>
      <c r="GA81" s="236"/>
      <c r="GB81" s="236"/>
      <c r="GC81" s="236"/>
      <c r="GD81" s="236"/>
      <c r="GE81" s="236"/>
      <c r="GF81" s="236"/>
      <c r="GG81" s="236"/>
      <c r="GH81" s="236"/>
      <c r="GI81" s="236"/>
      <c r="GJ81" s="236"/>
      <c r="GK81" s="236"/>
      <c r="GL81" s="236"/>
      <c r="GM81" s="236"/>
      <c r="GN81" s="236"/>
      <c r="GO81" s="236"/>
      <c r="GP81" s="236"/>
      <c r="GQ81" s="236"/>
      <c r="GR81" s="236"/>
      <c r="GS81" s="236"/>
      <c r="GT81" s="236"/>
      <c r="GU81" s="236"/>
      <c r="GV81" s="236"/>
      <c r="GW81" s="236"/>
      <c r="GX81" s="236"/>
      <c r="GY81" s="236"/>
    </row>
    <row r="82" s="211" customFormat="1" ht="16.5" customHeight="1" spans="1:207">
      <c r="A82" s="236"/>
      <c r="B82" s="236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36"/>
      <c r="AF82" s="236"/>
      <c r="AG82" s="236"/>
      <c r="AH82" s="236"/>
      <c r="AI82" s="236"/>
      <c r="AJ82" s="236"/>
      <c r="AK82" s="236"/>
      <c r="AL82" s="236"/>
      <c r="AM82" s="236"/>
      <c r="AN82" s="236"/>
      <c r="AO82" s="236"/>
      <c r="AP82" s="236"/>
      <c r="AQ82" s="236"/>
      <c r="AR82" s="236"/>
      <c r="AS82" s="236"/>
      <c r="AT82" s="236"/>
      <c r="AU82" s="236"/>
      <c r="AV82" s="236"/>
      <c r="AW82" s="236"/>
      <c r="AX82" s="236"/>
      <c r="AY82" s="236"/>
      <c r="AZ82" s="236"/>
      <c r="BA82" s="236"/>
      <c r="BB82" s="236"/>
      <c r="BC82" s="236"/>
      <c r="BD82" s="236"/>
      <c r="BE82" s="236"/>
      <c r="BF82" s="236"/>
      <c r="BG82" s="236"/>
      <c r="BH82" s="236"/>
      <c r="BI82" s="236"/>
      <c r="BJ82" s="236"/>
      <c r="BK82" s="236"/>
      <c r="BL82" s="236"/>
      <c r="BM82" s="236"/>
      <c r="BN82" s="236"/>
      <c r="BO82" s="236"/>
      <c r="BP82" s="236"/>
      <c r="BQ82" s="236"/>
      <c r="BR82" s="236"/>
      <c r="BS82" s="236"/>
      <c r="BT82" s="236"/>
      <c r="BU82" s="236"/>
      <c r="BV82" s="236"/>
      <c r="BW82" s="236"/>
      <c r="BX82" s="236"/>
      <c r="BY82" s="236"/>
      <c r="BZ82" s="236"/>
      <c r="CA82" s="236"/>
      <c r="CB82" s="236"/>
      <c r="CC82" s="236"/>
      <c r="CD82" s="236"/>
      <c r="CE82" s="236"/>
      <c r="CF82" s="236"/>
      <c r="CG82" s="236"/>
      <c r="CH82" s="236"/>
      <c r="CI82" s="236"/>
      <c r="CJ82" s="236"/>
      <c r="CK82" s="236"/>
      <c r="CL82" s="236"/>
      <c r="CM82" s="236"/>
      <c r="CN82" s="236"/>
      <c r="CO82" s="236"/>
      <c r="CP82" s="236"/>
      <c r="CQ82" s="236"/>
      <c r="CR82" s="236"/>
      <c r="CS82" s="236"/>
      <c r="CT82" s="236"/>
      <c r="CU82" s="236"/>
      <c r="CV82" s="236"/>
      <c r="CW82" s="236"/>
      <c r="CX82" s="236"/>
      <c r="CY82" s="236"/>
      <c r="CZ82" s="236"/>
      <c r="DA82" s="236"/>
      <c r="DB82" s="236"/>
      <c r="DC82" s="236"/>
      <c r="DD82" s="236"/>
      <c r="DE82" s="236"/>
      <c r="DF82" s="236"/>
      <c r="DG82" s="236"/>
      <c r="DH82" s="236"/>
      <c r="DI82" s="236"/>
      <c r="DJ82" s="236"/>
      <c r="DK82" s="236"/>
      <c r="DL82" s="236"/>
      <c r="DM82" s="236"/>
      <c r="DN82" s="236"/>
      <c r="DO82" s="236"/>
      <c r="DP82" s="236"/>
      <c r="DQ82" s="236"/>
      <c r="DR82" s="236"/>
      <c r="DS82" s="236"/>
      <c r="DT82" s="236"/>
      <c r="DU82" s="236"/>
      <c r="DV82" s="236"/>
      <c r="DW82" s="236"/>
      <c r="DX82" s="236"/>
      <c r="DY82" s="236"/>
      <c r="DZ82" s="236"/>
      <c r="EA82" s="236"/>
      <c r="EB82" s="236"/>
      <c r="EC82" s="236"/>
      <c r="ED82" s="236"/>
      <c r="EE82" s="236"/>
      <c r="EF82" s="236"/>
      <c r="EG82" s="236"/>
      <c r="EH82" s="236"/>
      <c r="EI82" s="236"/>
      <c r="EJ82" s="236"/>
      <c r="EK82" s="236"/>
      <c r="EL82" s="236"/>
      <c r="EM82" s="236"/>
      <c r="EN82" s="236"/>
      <c r="EO82" s="236"/>
      <c r="EP82" s="236"/>
      <c r="EQ82" s="236"/>
      <c r="ER82" s="236"/>
      <c r="ES82" s="236"/>
      <c r="ET82" s="236"/>
      <c r="EU82" s="236"/>
      <c r="EV82" s="236"/>
      <c r="EW82" s="236"/>
      <c r="EX82" s="236"/>
      <c r="EY82" s="236"/>
      <c r="EZ82" s="236"/>
      <c r="FA82" s="236"/>
      <c r="FB82" s="236"/>
      <c r="FC82" s="236"/>
      <c r="FD82" s="236"/>
      <c r="FE82" s="236"/>
      <c r="FF82" s="236"/>
      <c r="FG82" s="236"/>
      <c r="FH82" s="236"/>
      <c r="FI82" s="236"/>
      <c r="FJ82" s="236"/>
      <c r="FK82" s="236"/>
      <c r="FL82" s="236"/>
      <c r="FM82" s="236"/>
      <c r="FN82" s="236"/>
      <c r="FO82" s="236"/>
      <c r="FP82" s="236"/>
      <c r="FQ82" s="236"/>
      <c r="FR82" s="236"/>
      <c r="FS82" s="236"/>
      <c r="FT82" s="236"/>
      <c r="FU82" s="236"/>
      <c r="FV82" s="236"/>
      <c r="FW82" s="236"/>
      <c r="FX82" s="236"/>
      <c r="FY82" s="236"/>
      <c r="FZ82" s="236"/>
      <c r="GA82" s="236"/>
      <c r="GB82" s="236"/>
      <c r="GC82" s="236"/>
      <c r="GD82" s="236"/>
      <c r="GE82" s="236"/>
      <c r="GF82" s="236"/>
      <c r="GG82" s="236"/>
      <c r="GH82" s="236"/>
      <c r="GI82" s="236"/>
      <c r="GJ82" s="236"/>
      <c r="GK82" s="236"/>
      <c r="GL82" s="236"/>
      <c r="GM82" s="236"/>
      <c r="GN82" s="236"/>
      <c r="GO82" s="236"/>
      <c r="GP82" s="236"/>
      <c r="GQ82" s="236"/>
      <c r="GR82" s="236"/>
      <c r="GS82" s="236"/>
      <c r="GT82" s="236"/>
      <c r="GU82" s="236"/>
      <c r="GV82" s="236"/>
      <c r="GW82" s="236"/>
      <c r="GX82" s="236"/>
      <c r="GY82" s="236"/>
    </row>
    <row r="83" s="211" customFormat="1" ht="16.5" customHeight="1" spans="1:207">
      <c r="A83" s="236"/>
      <c r="B83" s="236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  <c r="AA83" s="236"/>
      <c r="AB83" s="236"/>
      <c r="AC83" s="236"/>
      <c r="AD83" s="236"/>
      <c r="AE83" s="236"/>
      <c r="AF83" s="236"/>
      <c r="AG83" s="236"/>
      <c r="AH83" s="236"/>
      <c r="AI83" s="236"/>
      <c r="AJ83" s="236"/>
      <c r="AK83" s="236"/>
      <c r="AL83" s="236"/>
      <c r="AM83" s="236"/>
      <c r="AN83" s="236"/>
      <c r="AO83" s="236"/>
      <c r="AP83" s="236"/>
      <c r="AQ83" s="236"/>
      <c r="AR83" s="236"/>
      <c r="AS83" s="236"/>
      <c r="AT83" s="236"/>
      <c r="AU83" s="236"/>
      <c r="AV83" s="236"/>
      <c r="AW83" s="236"/>
      <c r="AX83" s="236"/>
      <c r="AY83" s="236"/>
      <c r="AZ83" s="236"/>
      <c r="BA83" s="236"/>
      <c r="BB83" s="236"/>
      <c r="BC83" s="236"/>
      <c r="BD83" s="236"/>
      <c r="BE83" s="236"/>
      <c r="BF83" s="236"/>
      <c r="BG83" s="236"/>
      <c r="BH83" s="236"/>
      <c r="BI83" s="236"/>
      <c r="BJ83" s="236"/>
      <c r="BK83" s="236"/>
      <c r="BL83" s="236"/>
      <c r="BM83" s="236"/>
      <c r="BN83" s="236"/>
      <c r="BO83" s="236"/>
      <c r="BP83" s="236"/>
      <c r="BQ83" s="236"/>
      <c r="BR83" s="236"/>
      <c r="BS83" s="236"/>
      <c r="BT83" s="236"/>
      <c r="BU83" s="236"/>
      <c r="BV83" s="236"/>
      <c r="BW83" s="236"/>
      <c r="BX83" s="236"/>
      <c r="BY83" s="236"/>
      <c r="BZ83" s="236"/>
      <c r="CA83" s="236"/>
      <c r="CB83" s="236"/>
      <c r="CC83" s="236"/>
      <c r="CD83" s="236"/>
      <c r="CE83" s="236"/>
      <c r="CF83" s="236"/>
      <c r="CG83" s="236"/>
      <c r="CH83" s="236"/>
      <c r="CI83" s="236"/>
      <c r="CJ83" s="236"/>
      <c r="CK83" s="236"/>
      <c r="CL83" s="236"/>
      <c r="CM83" s="236"/>
      <c r="CN83" s="236"/>
      <c r="CO83" s="236"/>
      <c r="CP83" s="236"/>
      <c r="CQ83" s="236"/>
      <c r="CR83" s="236"/>
      <c r="CS83" s="236"/>
      <c r="CT83" s="236"/>
      <c r="CU83" s="236"/>
      <c r="CV83" s="236"/>
      <c r="CW83" s="236"/>
      <c r="CX83" s="236"/>
      <c r="CY83" s="236"/>
      <c r="CZ83" s="236"/>
      <c r="DA83" s="236"/>
      <c r="DB83" s="236"/>
      <c r="DC83" s="236"/>
      <c r="DD83" s="236"/>
      <c r="DE83" s="236"/>
      <c r="DF83" s="236"/>
      <c r="DG83" s="236"/>
      <c r="DH83" s="236"/>
      <c r="DI83" s="236"/>
      <c r="DJ83" s="236"/>
      <c r="DK83" s="236"/>
      <c r="DL83" s="236"/>
      <c r="DM83" s="236"/>
      <c r="DN83" s="236"/>
      <c r="DO83" s="236"/>
      <c r="DP83" s="236"/>
      <c r="DQ83" s="236"/>
      <c r="DR83" s="236"/>
      <c r="DS83" s="236"/>
      <c r="DT83" s="236"/>
      <c r="DU83" s="236"/>
      <c r="DV83" s="236"/>
      <c r="DW83" s="236"/>
      <c r="DX83" s="236"/>
      <c r="DY83" s="236"/>
      <c r="DZ83" s="236"/>
      <c r="EA83" s="236"/>
      <c r="EB83" s="236"/>
      <c r="EC83" s="236"/>
      <c r="ED83" s="236"/>
      <c r="EE83" s="236"/>
      <c r="EF83" s="236"/>
      <c r="EG83" s="236"/>
      <c r="EH83" s="236"/>
      <c r="EI83" s="236"/>
      <c r="EJ83" s="236"/>
      <c r="EK83" s="236"/>
      <c r="EL83" s="236"/>
      <c r="EM83" s="236"/>
      <c r="EN83" s="236"/>
      <c r="EO83" s="236"/>
      <c r="EP83" s="236"/>
      <c r="EQ83" s="236"/>
      <c r="ER83" s="236"/>
      <c r="ES83" s="236"/>
      <c r="ET83" s="236"/>
      <c r="EU83" s="236"/>
      <c r="EV83" s="236"/>
      <c r="EW83" s="236"/>
      <c r="EX83" s="236"/>
      <c r="EY83" s="236"/>
      <c r="EZ83" s="236"/>
      <c r="FA83" s="236"/>
      <c r="FB83" s="236"/>
      <c r="FC83" s="236"/>
      <c r="FD83" s="236"/>
      <c r="FE83" s="236"/>
      <c r="FF83" s="236"/>
      <c r="FG83" s="236"/>
      <c r="FH83" s="236"/>
      <c r="FI83" s="236"/>
      <c r="FJ83" s="236"/>
      <c r="FK83" s="236"/>
      <c r="FL83" s="236"/>
      <c r="FM83" s="236"/>
      <c r="FN83" s="236"/>
      <c r="FO83" s="236"/>
      <c r="FP83" s="236"/>
      <c r="FQ83" s="236"/>
      <c r="FR83" s="236"/>
      <c r="FS83" s="236"/>
      <c r="FT83" s="236"/>
      <c r="FU83" s="236"/>
      <c r="FV83" s="236"/>
      <c r="FW83" s="236"/>
      <c r="FX83" s="236"/>
      <c r="FY83" s="236"/>
      <c r="FZ83" s="236"/>
      <c r="GA83" s="236"/>
      <c r="GB83" s="236"/>
      <c r="GC83" s="236"/>
      <c r="GD83" s="236"/>
      <c r="GE83" s="236"/>
      <c r="GF83" s="236"/>
      <c r="GG83" s="236"/>
      <c r="GH83" s="236"/>
      <c r="GI83" s="236"/>
      <c r="GJ83" s="236"/>
      <c r="GK83" s="236"/>
      <c r="GL83" s="236"/>
      <c r="GM83" s="236"/>
      <c r="GN83" s="236"/>
      <c r="GO83" s="236"/>
      <c r="GP83" s="236"/>
      <c r="GQ83" s="236"/>
      <c r="GR83" s="236"/>
      <c r="GS83" s="236"/>
      <c r="GT83" s="236"/>
      <c r="GU83" s="236"/>
      <c r="GV83" s="236"/>
      <c r="GW83" s="236"/>
      <c r="GX83" s="236"/>
      <c r="GY83" s="236"/>
    </row>
    <row r="84" s="211" customFormat="1" ht="16.5" customHeight="1" spans="1:207">
      <c r="A84" s="236"/>
      <c r="B84" s="236"/>
      <c r="C84" s="236"/>
      <c r="D84" s="236"/>
      <c r="E84" s="236"/>
      <c r="F84" s="236"/>
      <c r="G84" s="245"/>
      <c r="H84" s="245"/>
      <c r="I84" s="236"/>
      <c r="J84" s="236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  <c r="AA84" s="236"/>
      <c r="AB84" s="236"/>
      <c r="AC84" s="236"/>
      <c r="AD84" s="236"/>
      <c r="AE84" s="236"/>
      <c r="AF84" s="236"/>
      <c r="AG84" s="236"/>
      <c r="AH84" s="236"/>
      <c r="AI84" s="236"/>
      <c r="AJ84" s="236"/>
      <c r="AK84" s="236"/>
      <c r="AL84" s="236"/>
      <c r="AM84" s="236"/>
      <c r="AN84" s="236"/>
      <c r="AO84" s="236"/>
      <c r="AP84" s="236"/>
      <c r="AQ84" s="236"/>
      <c r="AR84" s="236"/>
      <c r="AS84" s="236"/>
      <c r="AT84" s="236"/>
      <c r="AU84" s="236"/>
      <c r="AV84" s="236"/>
      <c r="AW84" s="236"/>
      <c r="AX84" s="236"/>
      <c r="AY84" s="236"/>
      <c r="AZ84" s="236"/>
      <c r="BA84" s="236"/>
      <c r="BB84" s="236"/>
      <c r="BC84" s="236"/>
      <c r="BD84" s="236"/>
      <c r="BE84" s="236"/>
      <c r="BF84" s="236"/>
      <c r="BG84" s="236"/>
      <c r="BH84" s="236"/>
      <c r="BI84" s="236"/>
      <c r="BJ84" s="236"/>
      <c r="BK84" s="236"/>
      <c r="BL84" s="236"/>
      <c r="BM84" s="236"/>
      <c r="BN84" s="236"/>
      <c r="BO84" s="236"/>
      <c r="BP84" s="236"/>
      <c r="BQ84" s="236"/>
      <c r="BR84" s="236"/>
      <c r="BS84" s="236"/>
      <c r="BT84" s="236"/>
      <c r="BU84" s="236"/>
      <c r="BV84" s="236"/>
      <c r="BW84" s="236"/>
      <c r="BX84" s="236"/>
      <c r="BY84" s="236"/>
      <c r="BZ84" s="236"/>
      <c r="CA84" s="236"/>
      <c r="CB84" s="236"/>
      <c r="CC84" s="236"/>
      <c r="CD84" s="236"/>
      <c r="CE84" s="236"/>
      <c r="CF84" s="236"/>
      <c r="CG84" s="236"/>
      <c r="CH84" s="236"/>
      <c r="CI84" s="236"/>
      <c r="CJ84" s="236"/>
      <c r="CK84" s="236"/>
      <c r="CL84" s="236"/>
      <c r="CM84" s="236"/>
      <c r="CN84" s="236"/>
      <c r="CO84" s="236"/>
      <c r="CP84" s="236"/>
      <c r="CQ84" s="236"/>
      <c r="CR84" s="236"/>
      <c r="CS84" s="236"/>
      <c r="CT84" s="236"/>
      <c r="CU84" s="236"/>
      <c r="CV84" s="236"/>
      <c r="CW84" s="236"/>
      <c r="CX84" s="236"/>
      <c r="CY84" s="236"/>
      <c r="CZ84" s="236"/>
      <c r="DA84" s="236"/>
      <c r="DB84" s="236"/>
      <c r="DC84" s="236"/>
      <c r="DD84" s="236"/>
      <c r="DE84" s="236"/>
      <c r="DF84" s="236"/>
      <c r="DG84" s="236"/>
      <c r="DH84" s="236"/>
      <c r="DI84" s="236"/>
      <c r="DJ84" s="236"/>
      <c r="DK84" s="236"/>
      <c r="DL84" s="236"/>
      <c r="DM84" s="236"/>
      <c r="DN84" s="236"/>
      <c r="DO84" s="236"/>
      <c r="DP84" s="236"/>
      <c r="DQ84" s="236"/>
      <c r="DR84" s="236"/>
      <c r="DS84" s="236"/>
      <c r="DT84" s="236"/>
      <c r="DU84" s="236"/>
      <c r="DV84" s="236"/>
      <c r="DW84" s="236"/>
      <c r="DX84" s="236"/>
      <c r="DY84" s="236"/>
      <c r="DZ84" s="236"/>
      <c r="EA84" s="236"/>
      <c r="EB84" s="236"/>
      <c r="EC84" s="236"/>
      <c r="ED84" s="236"/>
      <c r="EE84" s="236"/>
      <c r="EF84" s="236"/>
      <c r="EG84" s="236"/>
      <c r="EH84" s="236"/>
      <c r="EI84" s="236"/>
      <c r="EJ84" s="236"/>
      <c r="EK84" s="236"/>
      <c r="EL84" s="236"/>
      <c r="EM84" s="236"/>
      <c r="EN84" s="236"/>
      <c r="EO84" s="236"/>
      <c r="EP84" s="236"/>
      <c r="EQ84" s="236"/>
      <c r="ER84" s="236"/>
      <c r="ES84" s="236"/>
      <c r="ET84" s="236"/>
      <c r="EU84" s="236"/>
      <c r="EV84" s="236"/>
      <c r="EW84" s="236"/>
      <c r="EX84" s="236"/>
      <c r="EY84" s="236"/>
      <c r="EZ84" s="236"/>
      <c r="FA84" s="236"/>
      <c r="FB84" s="236"/>
      <c r="FC84" s="236"/>
      <c r="FD84" s="236"/>
      <c r="FE84" s="236"/>
      <c r="FF84" s="236"/>
      <c r="FG84" s="236"/>
      <c r="FH84" s="236"/>
      <c r="FI84" s="236"/>
      <c r="FJ84" s="236"/>
      <c r="FK84" s="236"/>
      <c r="FL84" s="236"/>
      <c r="FM84" s="236"/>
      <c r="FN84" s="236"/>
      <c r="FO84" s="236"/>
      <c r="FP84" s="236"/>
      <c r="FQ84" s="236"/>
      <c r="FR84" s="236"/>
      <c r="FS84" s="236"/>
      <c r="FT84" s="236"/>
      <c r="FU84" s="236"/>
      <c r="FV84" s="236"/>
      <c r="FW84" s="236"/>
      <c r="FX84" s="236"/>
      <c r="FY84" s="236"/>
      <c r="FZ84" s="236"/>
      <c r="GA84" s="236"/>
      <c r="GB84" s="236"/>
      <c r="GC84" s="236"/>
      <c r="GD84" s="236"/>
      <c r="GE84" s="236"/>
      <c r="GF84" s="236"/>
      <c r="GG84" s="236"/>
      <c r="GH84" s="236"/>
      <c r="GI84" s="236"/>
      <c r="GJ84" s="236"/>
      <c r="GK84" s="236"/>
      <c r="GL84" s="236"/>
      <c r="GM84" s="236"/>
      <c r="GN84" s="236"/>
      <c r="GO84" s="236"/>
      <c r="GP84" s="236"/>
      <c r="GQ84" s="236"/>
      <c r="GR84" s="236"/>
      <c r="GS84" s="236"/>
      <c r="GT84" s="236"/>
      <c r="GU84" s="236"/>
      <c r="GV84" s="236"/>
      <c r="GW84" s="236"/>
      <c r="GX84" s="236"/>
      <c r="GY84" s="236"/>
    </row>
    <row r="85" s="213" customFormat="1" ht="24" customHeight="1" spans="1:216">
      <c r="A85" s="236"/>
      <c r="B85" s="236"/>
      <c r="C85" s="236"/>
      <c r="D85" s="236"/>
      <c r="E85" s="236"/>
      <c r="F85" s="236"/>
      <c r="G85" s="236"/>
      <c r="H85" s="236"/>
      <c r="I85" s="236"/>
      <c r="J85" s="236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  <c r="AK85" s="236"/>
      <c r="AL85" s="236"/>
      <c r="AM85" s="236"/>
      <c r="AN85" s="236"/>
      <c r="AO85" s="236"/>
      <c r="AP85" s="236"/>
      <c r="AQ85" s="236"/>
      <c r="AR85" s="236"/>
      <c r="AS85" s="236"/>
      <c r="AT85" s="236"/>
      <c r="AU85" s="236"/>
      <c r="AV85" s="236"/>
      <c r="AW85" s="236"/>
      <c r="AX85" s="236"/>
      <c r="AY85" s="236"/>
      <c r="AZ85" s="236"/>
      <c r="BA85" s="236"/>
      <c r="BB85" s="236"/>
      <c r="BC85" s="236"/>
      <c r="BD85" s="236"/>
      <c r="BE85" s="236"/>
      <c r="BF85" s="236"/>
      <c r="BG85" s="236"/>
      <c r="BH85" s="236"/>
      <c r="BI85" s="236"/>
      <c r="BJ85" s="236"/>
      <c r="BK85" s="236"/>
      <c r="BL85" s="236"/>
      <c r="BM85" s="236"/>
      <c r="BN85" s="236"/>
      <c r="BO85" s="236"/>
      <c r="BP85" s="236"/>
      <c r="BQ85" s="236"/>
      <c r="BR85" s="236"/>
      <c r="BS85" s="236"/>
      <c r="BT85" s="236"/>
      <c r="BU85" s="236"/>
      <c r="BV85" s="236"/>
      <c r="BW85" s="236"/>
      <c r="BX85" s="236"/>
      <c r="BY85" s="236"/>
      <c r="BZ85" s="236"/>
      <c r="CA85" s="236"/>
      <c r="CB85" s="236"/>
      <c r="CC85" s="236"/>
      <c r="CD85" s="236"/>
      <c r="CE85" s="236"/>
      <c r="CF85" s="236"/>
      <c r="CG85" s="236"/>
      <c r="CH85" s="236"/>
      <c r="CI85" s="236"/>
      <c r="CJ85" s="236"/>
      <c r="CK85" s="236"/>
      <c r="CL85" s="236"/>
      <c r="CM85" s="236"/>
      <c r="CN85" s="236"/>
      <c r="CO85" s="236"/>
      <c r="CP85" s="236"/>
      <c r="CQ85" s="236"/>
      <c r="CR85" s="236"/>
      <c r="CS85" s="236"/>
      <c r="CT85" s="236"/>
      <c r="CU85" s="236"/>
      <c r="CV85" s="236"/>
      <c r="CW85" s="236"/>
      <c r="CX85" s="236"/>
      <c r="CY85" s="236"/>
      <c r="CZ85" s="236"/>
      <c r="DA85" s="236"/>
      <c r="DB85" s="236"/>
      <c r="DC85" s="236"/>
      <c r="DD85" s="236"/>
      <c r="DE85" s="236"/>
      <c r="DF85" s="236"/>
      <c r="DG85" s="236"/>
      <c r="DH85" s="236"/>
      <c r="DI85" s="236"/>
      <c r="DJ85" s="236"/>
      <c r="DK85" s="236"/>
      <c r="DL85" s="236"/>
      <c r="DM85" s="236"/>
      <c r="DN85" s="236"/>
      <c r="DO85" s="236"/>
      <c r="DP85" s="236"/>
      <c r="DQ85" s="236"/>
      <c r="DR85" s="236"/>
      <c r="DS85" s="236"/>
      <c r="DT85" s="236"/>
      <c r="DU85" s="236"/>
      <c r="DV85" s="236"/>
      <c r="DW85" s="236"/>
      <c r="DX85" s="236"/>
      <c r="DY85" s="236"/>
      <c r="DZ85" s="236"/>
      <c r="EA85" s="236"/>
      <c r="EB85" s="236"/>
      <c r="EC85" s="236"/>
      <c r="ED85" s="236"/>
      <c r="EE85" s="236"/>
      <c r="EF85" s="236"/>
      <c r="EG85" s="236"/>
      <c r="EH85" s="236"/>
      <c r="EI85" s="236"/>
      <c r="EJ85" s="236"/>
      <c r="EK85" s="236"/>
      <c r="EL85" s="236"/>
      <c r="EM85" s="236"/>
      <c r="EN85" s="236"/>
      <c r="EO85" s="236"/>
      <c r="EP85" s="236"/>
      <c r="EQ85" s="236"/>
      <c r="ER85" s="236"/>
      <c r="ES85" s="236"/>
      <c r="ET85" s="236"/>
      <c r="EU85" s="236"/>
      <c r="EV85" s="236"/>
      <c r="EW85" s="236"/>
      <c r="EX85" s="236"/>
      <c r="EY85" s="236"/>
      <c r="EZ85" s="236"/>
      <c r="FA85" s="236"/>
      <c r="FB85" s="236"/>
      <c r="FC85" s="236"/>
      <c r="FD85" s="236"/>
      <c r="FE85" s="236"/>
      <c r="FF85" s="236"/>
      <c r="FG85" s="236"/>
      <c r="FH85" s="236"/>
      <c r="FI85" s="236"/>
      <c r="FJ85" s="236"/>
      <c r="FK85" s="236"/>
      <c r="FL85" s="236"/>
      <c r="FM85" s="236"/>
      <c r="FN85" s="236"/>
      <c r="FO85" s="236"/>
      <c r="FP85" s="236"/>
      <c r="FQ85" s="236"/>
      <c r="FR85" s="236"/>
      <c r="FS85" s="236"/>
      <c r="FT85" s="236"/>
      <c r="FU85" s="236"/>
      <c r="FV85" s="236"/>
      <c r="FW85" s="236"/>
      <c r="FX85" s="236"/>
      <c r="FY85" s="236"/>
      <c r="FZ85" s="236"/>
      <c r="GA85" s="236"/>
      <c r="GB85" s="236"/>
      <c r="GC85" s="236"/>
      <c r="GD85" s="236"/>
      <c r="GE85" s="236"/>
      <c r="GF85" s="236"/>
      <c r="GG85" s="236"/>
      <c r="GH85" s="236"/>
      <c r="GI85" s="236"/>
      <c r="GJ85" s="236"/>
      <c r="GK85" s="236"/>
      <c r="GL85" s="236"/>
      <c r="GM85" s="236"/>
      <c r="GN85" s="236"/>
      <c r="GO85" s="236"/>
      <c r="GP85" s="236"/>
      <c r="GQ85" s="236"/>
      <c r="GR85" s="236"/>
      <c r="GS85" s="236"/>
      <c r="GT85" s="236"/>
      <c r="GU85" s="236"/>
      <c r="GV85" s="236"/>
      <c r="GW85" s="236"/>
      <c r="GX85" s="236"/>
      <c r="GY85" s="236"/>
      <c r="GZ85" s="236"/>
      <c r="HA85" s="236"/>
      <c r="HB85" s="236"/>
      <c r="HC85" s="236"/>
      <c r="HD85" s="236"/>
      <c r="HE85" s="236"/>
      <c r="HF85" s="236"/>
      <c r="HG85" s="236"/>
      <c r="HH85" s="236"/>
    </row>
    <row r="86" s="213" customFormat="1" ht="24" customHeight="1" spans="1:216">
      <c r="A86" s="236"/>
      <c r="B86" s="236"/>
      <c r="C86" s="236"/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A86" s="236"/>
      <c r="AB86" s="236"/>
      <c r="AC86" s="236"/>
      <c r="AD86" s="236"/>
      <c r="AE86" s="236"/>
      <c r="AF86" s="236"/>
      <c r="AG86" s="236"/>
      <c r="AH86" s="236"/>
      <c r="AI86" s="236"/>
      <c r="AJ86" s="236"/>
      <c r="AK86" s="236"/>
      <c r="AL86" s="236"/>
      <c r="AM86" s="236"/>
      <c r="AN86" s="236"/>
      <c r="AO86" s="236"/>
      <c r="AP86" s="236"/>
      <c r="AQ86" s="236"/>
      <c r="AR86" s="236"/>
      <c r="AS86" s="236"/>
      <c r="AT86" s="236"/>
      <c r="AU86" s="236"/>
      <c r="AV86" s="236"/>
      <c r="AW86" s="236"/>
      <c r="AX86" s="236"/>
      <c r="AY86" s="236"/>
      <c r="AZ86" s="236"/>
      <c r="BA86" s="236"/>
      <c r="BB86" s="236"/>
      <c r="BC86" s="236"/>
      <c r="BD86" s="236"/>
      <c r="BE86" s="236"/>
      <c r="BF86" s="236"/>
      <c r="BG86" s="236"/>
      <c r="BH86" s="236"/>
      <c r="BI86" s="236"/>
      <c r="BJ86" s="236"/>
      <c r="BK86" s="236"/>
      <c r="BL86" s="236"/>
      <c r="BM86" s="236"/>
      <c r="BN86" s="236"/>
      <c r="BO86" s="236"/>
      <c r="BP86" s="236"/>
      <c r="BQ86" s="236"/>
      <c r="BR86" s="236"/>
      <c r="BS86" s="236"/>
      <c r="BT86" s="236"/>
      <c r="BU86" s="236"/>
      <c r="BV86" s="236"/>
      <c r="BW86" s="236"/>
      <c r="BX86" s="236"/>
      <c r="BY86" s="236"/>
      <c r="BZ86" s="236"/>
      <c r="CA86" s="236"/>
      <c r="CB86" s="236"/>
      <c r="CC86" s="236"/>
      <c r="CD86" s="236"/>
      <c r="CE86" s="236"/>
      <c r="CF86" s="236"/>
      <c r="CG86" s="236"/>
      <c r="CH86" s="236"/>
      <c r="CI86" s="236"/>
      <c r="CJ86" s="236"/>
      <c r="CK86" s="236"/>
      <c r="CL86" s="236"/>
      <c r="CM86" s="236"/>
      <c r="CN86" s="236"/>
      <c r="CO86" s="236"/>
      <c r="CP86" s="236"/>
      <c r="CQ86" s="236"/>
      <c r="CR86" s="236"/>
      <c r="CS86" s="236"/>
      <c r="CT86" s="236"/>
      <c r="CU86" s="236"/>
      <c r="CV86" s="236"/>
      <c r="CW86" s="236"/>
      <c r="CX86" s="236"/>
      <c r="CY86" s="236"/>
      <c r="CZ86" s="236"/>
      <c r="DA86" s="236"/>
      <c r="DB86" s="236"/>
      <c r="DC86" s="236"/>
      <c r="DD86" s="236"/>
      <c r="DE86" s="236"/>
      <c r="DF86" s="236"/>
      <c r="DG86" s="236"/>
      <c r="DH86" s="236"/>
      <c r="DI86" s="236"/>
      <c r="DJ86" s="236"/>
      <c r="DK86" s="236"/>
      <c r="DL86" s="236"/>
      <c r="DM86" s="236"/>
      <c r="DN86" s="236"/>
      <c r="DO86" s="236"/>
      <c r="DP86" s="236"/>
      <c r="DQ86" s="236"/>
      <c r="DR86" s="236"/>
      <c r="DS86" s="236"/>
      <c r="DT86" s="236"/>
      <c r="DU86" s="236"/>
      <c r="DV86" s="236"/>
      <c r="DW86" s="236"/>
      <c r="DX86" s="236"/>
      <c r="DY86" s="236"/>
      <c r="DZ86" s="236"/>
      <c r="EA86" s="236"/>
      <c r="EB86" s="236"/>
      <c r="EC86" s="236"/>
      <c r="ED86" s="236"/>
      <c r="EE86" s="236"/>
      <c r="EF86" s="236"/>
      <c r="EG86" s="236"/>
      <c r="EH86" s="236"/>
      <c r="EI86" s="236"/>
      <c r="EJ86" s="236"/>
      <c r="EK86" s="236"/>
      <c r="EL86" s="236"/>
      <c r="EM86" s="236"/>
      <c r="EN86" s="236"/>
      <c r="EO86" s="236"/>
      <c r="EP86" s="236"/>
      <c r="EQ86" s="236"/>
      <c r="ER86" s="236"/>
      <c r="ES86" s="236"/>
      <c r="ET86" s="236"/>
      <c r="EU86" s="236"/>
      <c r="EV86" s="236"/>
      <c r="EW86" s="236"/>
      <c r="EX86" s="236"/>
      <c r="EY86" s="236"/>
      <c r="EZ86" s="236"/>
      <c r="FA86" s="236"/>
      <c r="FB86" s="236"/>
      <c r="FC86" s="236"/>
      <c r="FD86" s="236"/>
      <c r="FE86" s="236"/>
      <c r="FF86" s="236"/>
      <c r="FG86" s="236"/>
      <c r="FH86" s="236"/>
      <c r="FI86" s="236"/>
      <c r="FJ86" s="236"/>
      <c r="FK86" s="236"/>
      <c r="FL86" s="236"/>
      <c r="FM86" s="236"/>
      <c r="FN86" s="236"/>
      <c r="FO86" s="236"/>
      <c r="FP86" s="236"/>
      <c r="FQ86" s="236"/>
      <c r="FR86" s="236"/>
      <c r="FS86" s="236"/>
      <c r="FT86" s="236"/>
      <c r="FU86" s="236"/>
      <c r="FV86" s="236"/>
      <c r="FW86" s="236"/>
      <c r="FX86" s="236"/>
      <c r="FY86" s="236"/>
      <c r="FZ86" s="236"/>
      <c r="GA86" s="236"/>
      <c r="GB86" s="236"/>
      <c r="GC86" s="236"/>
      <c r="GD86" s="236"/>
      <c r="GE86" s="236"/>
      <c r="GF86" s="236"/>
      <c r="GG86" s="236"/>
      <c r="GH86" s="236"/>
      <c r="GI86" s="236"/>
      <c r="GJ86" s="236"/>
      <c r="GK86" s="236"/>
      <c r="GL86" s="236"/>
      <c r="GM86" s="236"/>
      <c r="GN86" s="236"/>
      <c r="GO86" s="236"/>
      <c r="GP86" s="236"/>
      <c r="GQ86" s="236"/>
      <c r="GR86" s="236"/>
      <c r="GS86" s="236"/>
      <c r="GT86" s="236"/>
      <c r="GU86" s="236"/>
      <c r="GV86" s="236"/>
      <c r="GW86" s="236"/>
      <c r="GX86" s="236"/>
      <c r="GY86" s="236"/>
      <c r="GZ86" s="236"/>
      <c r="HA86" s="236"/>
      <c r="HB86" s="236"/>
      <c r="HC86" s="236"/>
      <c r="HD86" s="236"/>
      <c r="HE86" s="236"/>
      <c r="HF86" s="236"/>
      <c r="HG86" s="236"/>
      <c r="HH86" s="236"/>
    </row>
    <row r="87" s="213" customFormat="1" ht="24" customHeight="1" spans="1:216">
      <c r="A87" s="236"/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  <c r="Z87" s="236"/>
      <c r="AA87" s="236"/>
      <c r="AB87" s="236"/>
      <c r="AC87" s="236"/>
      <c r="AD87" s="236"/>
      <c r="AE87" s="236"/>
      <c r="AF87" s="236"/>
      <c r="AG87" s="236"/>
      <c r="AH87" s="236"/>
      <c r="AI87" s="236"/>
      <c r="AJ87" s="236"/>
      <c r="AK87" s="236"/>
      <c r="AL87" s="236"/>
      <c r="AM87" s="236"/>
      <c r="AN87" s="236"/>
      <c r="AO87" s="236"/>
      <c r="AP87" s="236"/>
      <c r="AQ87" s="236"/>
      <c r="AR87" s="236"/>
      <c r="AS87" s="236"/>
      <c r="AT87" s="236"/>
      <c r="AU87" s="236"/>
      <c r="AV87" s="236"/>
      <c r="AW87" s="236"/>
      <c r="AX87" s="236"/>
      <c r="AY87" s="236"/>
      <c r="AZ87" s="236"/>
      <c r="BA87" s="236"/>
      <c r="BB87" s="236"/>
      <c r="BC87" s="236"/>
      <c r="BD87" s="236"/>
      <c r="BE87" s="236"/>
      <c r="BF87" s="236"/>
      <c r="BG87" s="236"/>
      <c r="BH87" s="236"/>
      <c r="BI87" s="236"/>
      <c r="BJ87" s="236"/>
      <c r="BK87" s="236"/>
      <c r="BL87" s="236"/>
      <c r="BM87" s="236"/>
      <c r="BN87" s="236"/>
      <c r="BO87" s="236"/>
      <c r="BP87" s="236"/>
      <c r="BQ87" s="236"/>
      <c r="BR87" s="236"/>
      <c r="BS87" s="236"/>
      <c r="BT87" s="236"/>
      <c r="BU87" s="236"/>
      <c r="BV87" s="236"/>
      <c r="BW87" s="236"/>
      <c r="BX87" s="236"/>
      <c r="BY87" s="236"/>
      <c r="BZ87" s="236"/>
      <c r="CA87" s="236"/>
      <c r="CB87" s="236"/>
      <c r="CC87" s="236"/>
      <c r="CD87" s="236"/>
      <c r="CE87" s="236"/>
      <c r="CF87" s="236"/>
      <c r="CG87" s="236"/>
      <c r="CH87" s="236"/>
      <c r="CI87" s="236"/>
      <c r="CJ87" s="236"/>
      <c r="CK87" s="236"/>
      <c r="CL87" s="236"/>
      <c r="CM87" s="236"/>
      <c r="CN87" s="236"/>
      <c r="CO87" s="236"/>
      <c r="CP87" s="236"/>
      <c r="CQ87" s="236"/>
      <c r="CR87" s="236"/>
      <c r="CS87" s="236"/>
      <c r="CT87" s="236"/>
      <c r="CU87" s="236"/>
      <c r="CV87" s="236"/>
      <c r="CW87" s="236"/>
      <c r="CX87" s="236"/>
      <c r="CY87" s="236"/>
      <c r="CZ87" s="236"/>
      <c r="DA87" s="236"/>
      <c r="DB87" s="236"/>
      <c r="DC87" s="236"/>
      <c r="DD87" s="236"/>
      <c r="DE87" s="236"/>
      <c r="DF87" s="236"/>
      <c r="DG87" s="236"/>
      <c r="DH87" s="236"/>
      <c r="DI87" s="236"/>
      <c r="DJ87" s="236"/>
      <c r="DK87" s="236"/>
      <c r="DL87" s="236"/>
      <c r="DM87" s="236"/>
      <c r="DN87" s="236"/>
      <c r="DO87" s="236"/>
      <c r="DP87" s="236"/>
      <c r="DQ87" s="236"/>
      <c r="DR87" s="236"/>
      <c r="DS87" s="236"/>
      <c r="DT87" s="236"/>
      <c r="DU87" s="236"/>
      <c r="DV87" s="236"/>
      <c r="DW87" s="236"/>
      <c r="DX87" s="236"/>
      <c r="DY87" s="236"/>
      <c r="DZ87" s="236"/>
      <c r="EA87" s="236"/>
      <c r="EB87" s="236"/>
      <c r="EC87" s="236"/>
      <c r="ED87" s="236"/>
      <c r="EE87" s="236"/>
      <c r="EF87" s="236"/>
      <c r="EG87" s="236"/>
      <c r="EH87" s="236"/>
      <c r="EI87" s="236"/>
      <c r="EJ87" s="236"/>
      <c r="EK87" s="236"/>
      <c r="EL87" s="236"/>
      <c r="EM87" s="236"/>
      <c r="EN87" s="236"/>
      <c r="EO87" s="236"/>
      <c r="EP87" s="236"/>
      <c r="EQ87" s="236"/>
      <c r="ER87" s="236"/>
      <c r="ES87" s="236"/>
      <c r="ET87" s="236"/>
      <c r="EU87" s="236"/>
      <c r="EV87" s="236"/>
      <c r="EW87" s="236"/>
      <c r="EX87" s="236"/>
      <c r="EY87" s="236"/>
      <c r="EZ87" s="236"/>
      <c r="FA87" s="236"/>
      <c r="FB87" s="236"/>
      <c r="FC87" s="236"/>
      <c r="FD87" s="236"/>
      <c r="FE87" s="236"/>
      <c r="FF87" s="236"/>
      <c r="FG87" s="236"/>
      <c r="FH87" s="236"/>
      <c r="FI87" s="236"/>
      <c r="FJ87" s="236"/>
      <c r="FK87" s="236"/>
      <c r="FL87" s="236"/>
      <c r="FM87" s="236"/>
      <c r="FN87" s="236"/>
      <c r="FO87" s="236"/>
      <c r="FP87" s="236"/>
      <c r="FQ87" s="236"/>
      <c r="FR87" s="236"/>
      <c r="FS87" s="236"/>
      <c r="FT87" s="236"/>
      <c r="FU87" s="236"/>
      <c r="FV87" s="236"/>
      <c r="FW87" s="236"/>
      <c r="FX87" s="236"/>
      <c r="FY87" s="236"/>
      <c r="FZ87" s="236"/>
      <c r="GA87" s="236"/>
      <c r="GB87" s="236"/>
      <c r="GC87" s="236"/>
      <c r="GD87" s="236"/>
      <c r="GE87" s="236"/>
      <c r="GF87" s="236"/>
      <c r="GG87" s="236"/>
      <c r="GH87" s="236"/>
      <c r="GI87" s="236"/>
      <c r="GJ87" s="236"/>
      <c r="GK87" s="236"/>
      <c r="GL87" s="236"/>
      <c r="GM87" s="236"/>
      <c r="GN87" s="236"/>
      <c r="GO87" s="236"/>
      <c r="GP87" s="236"/>
      <c r="GQ87" s="236"/>
      <c r="GR87" s="236"/>
      <c r="GS87" s="236"/>
      <c r="GT87" s="236"/>
      <c r="GU87" s="236"/>
      <c r="GV87" s="236"/>
      <c r="GW87" s="236"/>
      <c r="GX87" s="236"/>
      <c r="GY87" s="236"/>
      <c r="GZ87" s="236"/>
      <c r="HA87" s="236"/>
      <c r="HB87" s="236"/>
      <c r="HC87" s="236"/>
      <c r="HD87" s="236"/>
      <c r="HE87" s="236"/>
      <c r="HF87" s="236"/>
      <c r="HG87" s="236"/>
      <c r="HH87" s="236"/>
    </row>
    <row r="88" s="213" customFormat="1" ht="24" customHeight="1" spans="1:216">
      <c r="A88" s="236"/>
      <c r="B88" s="236"/>
      <c r="C88" s="236"/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A88" s="236"/>
      <c r="AB88" s="236"/>
      <c r="AC88" s="236"/>
      <c r="AD88" s="236"/>
      <c r="AE88" s="236"/>
      <c r="AF88" s="236"/>
      <c r="AG88" s="236"/>
      <c r="AH88" s="236"/>
      <c r="AI88" s="236"/>
      <c r="AJ88" s="236"/>
      <c r="AK88" s="236"/>
      <c r="AL88" s="236"/>
      <c r="AM88" s="236"/>
      <c r="AN88" s="236"/>
      <c r="AO88" s="236"/>
      <c r="AP88" s="236"/>
      <c r="AQ88" s="236"/>
      <c r="AR88" s="236"/>
      <c r="AS88" s="236"/>
      <c r="AT88" s="236"/>
      <c r="AU88" s="236"/>
      <c r="AV88" s="236"/>
      <c r="AW88" s="236"/>
      <c r="AX88" s="236"/>
      <c r="AY88" s="236"/>
      <c r="AZ88" s="236"/>
      <c r="BA88" s="236"/>
      <c r="BB88" s="236"/>
      <c r="BC88" s="236"/>
      <c r="BD88" s="236"/>
      <c r="BE88" s="236"/>
      <c r="BF88" s="236"/>
      <c r="BG88" s="236"/>
      <c r="BH88" s="236"/>
      <c r="BI88" s="236"/>
      <c r="BJ88" s="236"/>
      <c r="BK88" s="236"/>
      <c r="BL88" s="236"/>
      <c r="BM88" s="236"/>
      <c r="BN88" s="236"/>
      <c r="BO88" s="236"/>
      <c r="BP88" s="236"/>
      <c r="BQ88" s="236"/>
      <c r="BR88" s="236"/>
      <c r="BS88" s="236"/>
      <c r="BT88" s="236"/>
      <c r="BU88" s="236"/>
      <c r="BV88" s="236"/>
      <c r="BW88" s="236"/>
      <c r="BX88" s="236"/>
      <c r="BY88" s="236"/>
      <c r="BZ88" s="236"/>
      <c r="CA88" s="236"/>
      <c r="CB88" s="236"/>
      <c r="CC88" s="236"/>
      <c r="CD88" s="236"/>
      <c r="CE88" s="236"/>
      <c r="CF88" s="236"/>
      <c r="CG88" s="236"/>
      <c r="CH88" s="236"/>
      <c r="CI88" s="236"/>
      <c r="CJ88" s="236"/>
      <c r="CK88" s="236"/>
      <c r="CL88" s="236"/>
      <c r="CM88" s="236"/>
      <c r="CN88" s="236"/>
      <c r="CO88" s="236"/>
      <c r="CP88" s="236"/>
      <c r="CQ88" s="236"/>
      <c r="CR88" s="236"/>
      <c r="CS88" s="236"/>
      <c r="CT88" s="236"/>
      <c r="CU88" s="236"/>
      <c r="CV88" s="236"/>
      <c r="CW88" s="236"/>
      <c r="CX88" s="236"/>
      <c r="CY88" s="236"/>
      <c r="CZ88" s="236"/>
      <c r="DA88" s="236"/>
      <c r="DB88" s="236"/>
      <c r="DC88" s="236"/>
      <c r="DD88" s="236"/>
      <c r="DE88" s="236"/>
      <c r="DF88" s="236"/>
      <c r="DG88" s="236"/>
      <c r="DH88" s="236"/>
      <c r="DI88" s="236"/>
      <c r="DJ88" s="236"/>
      <c r="DK88" s="236"/>
      <c r="DL88" s="236"/>
      <c r="DM88" s="236"/>
      <c r="DN88" s="236"/>
      <c r="DO88" s="236"/>
      <c r="DP88" s="236"/>
      <c r="DQ88" s="236"/>
      <c r="DR88" s="236"/>
      <c r="DS88" s="236"/>
      <c r="DT88" s="236"/>
      <c r="DU88" s="236"/>
      <c r="DV88" s="236"/>
      <c r="DW88" s="236"/>
      <c r="DX88" s="236"/>
      <c r="DY88" s="236"/>
      <c r="DZ88" s="236"/>
      <c r="EA88" s="236"/>
      <c r="EB88" s="236"/>
      <c r="EC88" s="236"/>
      <c r="ED88" s="236"/>
      <c r="EE88" s="236"/>
      <c r="EF88" s="236"/>
      <c r="EG88" s="236"/>
      <c r="EH88" s="236"/>
      <c r="EI88" s="236"/>
      <c r="EJ88" s="236"/>
      <c r="EK88" s="236"/>
      <c r="EL88" s="236"/>
      <c r="EM88" s="236"/>
      <c r="EN88" s="236"/>
      <c r="EO88" s="236"/>
      <c r="EP88" s="236"/>
      <c r="EQ88" s="236"/>
      <c r="ER88" s="236"/>
      <c r="ES88" s="236"/>
      <c r="ET88" s="236"/>
      <c r="EU88" s="236"/>
      <c r="EV88" s="236"/>
      <c r="EW88" s="236"/>
      <c r="EX88" s="236"/>
      <c r="EY88" s="236"/>
      <c r="EZ88" s="236"/>
      <c r="FA88" s="236"/>
      <c r="FB88" s="236"/>
      <c r="FC88" s="236"/>
      <c r="FD88" s="236"/>
      <c r="FE88" s="236"/>
      <c r="FF88" s="236"/>
      <c r="FG88" s="236"/>
      <c r="FH88" s="236"/>
      <c r="FI88" s="236"/>
      <c r="FJ88" s="236"/>
      <c r="FK88" s="236"/>
      <c r="FL88" s="236"/>
      <c r="FM88" s="236"/>
      <c r="FN88" s="236"/>
      <c r="FO88" s="236"/>
      <c r="FP88" s="236"/>
      <c r="FQ88" s="236"/>
      <c r="FR88" s="236"/>
      <c r="FS88" s="236"/>
      <c r="FT88" s="236"/>
      <c r="FU88" s="236"/>
      <c r="FV88" s="236"/>
      <c r="FW88" s="236"/>
      <c r="FX88" s="236"/>
      <c r="FY88" s="236"/>
      <c r="FZ88" s="236"/>
      <c r="GA88" s="236"/>
      <c r="GB88" s="236"/>
      <c r="GC88" s="236"/>
      <c r="GD88" s="236"/>
      <c r="GE88" s="236"/>
      <c r="GF88" s="236"/>
      <c r="GG88" s="236"/>
      <c r="GH88" s="236"/>
      <c r="GI88" s="236"/>
      <c r="GJ88" s="236"/>
      <c r="GK88" s="236"/>
      <c r="GL88" s="236"/>
      <c r="GM88" s="236"/>
      <c r="GN88" s="236"/>
      <c r="GO88" s="236"/>
      <c r="GP88" s="236"/>
      <c r="GQ88" s="236"/>
      <c r="GR88" s="236"/>
      <c r="GS88" s="236"/>
      <c r="GT88" s="236"/>
      <c r="GU88" s="236"/>
      <c r="GV88" s="236"/>
      <c r="GW88" s="236"/>
      <c r="GX88" s="236"/>
      <c r="GY88" s="236"/>
      <c r="GZ88" s="236"/>
      <c r="HA88" s="236"/>
      <c r="HB88" s="236"/>
      <c r="HC88" s="236"/>
      <c r="HD88" s="236"/>
      <c r="HE88" s="236"/>
      <c r="HF88" s="236"/>
      <c r="HG88" s="236"/>
      <c r="HH88" s="236"/>
    </row>
    <row r="89" s="213" customFormat="1" ht="24" customHeight="1" spans="1:216">
      <c r="A89" s="236"/>
      <c r="B89" s="236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  <c r="AA89" s="236"/>
      <c r="AB89" s="236"/>
      <c r="AC89" s="236"/>
      <c r="AD89" s="236"/>
      <c r="AE89" s="236"/>
      <c r="AF89" s="236"/>
      <c r="AG89" s="236"/>
      <c r="AH89" s="236"/>
      <c r="AI89" s="236"/>
      <c r="AJ89" s="236"/>
      <c r="AK89" s="236"/>
      <c r="AL89" s="236"/>
      <c r="AM89" s="236"/>
      <c r="AN89" s="236"/>
      <c r="AO89" s="236"/>
      <c r="AP89" s="236"/>
      <c r="AQ89" s="236"/>
      <c r="AR89" s="236"/>
      <c r="AS89" s="236"/>
      <c r="AT89" s="236"/>
      <c r="AU89" s="236"/>
      <c r="AV89" s="236"/>
      <c r="AW89" s="236"/>
      <c r="AX89" s="236"/>
      <c r="AY89" s="236"/>
      <c r="AZ89" s="236"/>
      <c r="BA89" s="236"/>
      <c r="BB89" s="236"/>
      <c r="BC89" s="236"/>
      <c r="BD89" s="236"/>
      <c r="BE89" s="236"/>
      <c r="BF89" s="236"/>
      <c r="BG89" s="236"/>
      <c r="BH89" s="236"/>
      <c r="BI89" s="236"/>
      <c r="BJ89" s="236"/>
      <c r="BK89" s="236"/>
      <c r="BL89" s="236"/>
      <c r="BM89" s="236"/>
      <c r="BN89" s="236"/>
      <c r="BO89" s="236"/>
      <c r="BP89" s="236"/>
      <c r="BQ89" s="236"/>
      <c r="BR89" s="236"/>
      <c r="BS89" s="236"/>
      <c r="BT89" s="236"/>
      <c r="BU89" s="236"/>
      <c r="BV89" s="236"/>
      <c r="BW89" s="236"/>
      <c r="BX89" s="236"/>
      <c r="BY89" s="236"/>
      <c r="BZ89" s="236"/>
      <c r="CA89" s="236"/>
      <c r="CB89" s="236"/>
      <c r="CC89" s="236"/>
      <c r="CD89" s="236"/>
      <c r="CE89" s="236"/>
      <c r="CF89" s="236"/>
      <c r="CG89" s="236"/>
      <c r="CH89" s="236"/>
      <c r="CI89" s="236"/>
      <c r="CJ89" s="236"/>
      <c r="CK89" s="236"/>
      <c r="CL89" s="236"/>
      <c r="CM89" s="236"/>
      <c r="CN89" s="236"/>
      <c r="CO89" s="236"/>
      <c r="CP89" s="236"/>
      <c r="CQ89" s="236"/>
      <c r="CR89" s="236"/>
      <c r="CS89" s="236"/>
      <c r="CT89" s="236"/>
      <c r="CU89" s="236"/>
      <c r="CV89" s="236"/>
      <c r="CW89" s="236"/>
      <c r="CX89" s="236"/>
      <c r="CY89" s="236"/>
      <c r="CZ89" s="236"/>
      <c r="DA89" s="236"/>
      <c r="DB89" s="236"/>
      <c r="DC89" s="236"/>
      <c r="DD89" s="236"/>
      <c r="DE89" s="236"/>
      <c r="DF89" s="236"/>
      <c r="DG89" s="236"/>
      <c r="DH89" s="236"/>
      <c r="DI89" s="236"/>
      <c r="DJ89" s="236"/>
      <c r="DK89" s="236"/>
      <c r="DL89" s="236"/>
      <c r="DM89" s="236"/>
      <c r="DN89" s="236"/>
      <c r="DO89" s="236"/>
      <c r="DP89" s="236"/>
      <c r="DQ89" s="236"/>
      <c r="DR89" s="236"/>
      <c r="DS89" s="236"/>
      <c r="DT89" s="236"/>
      <c r="DU89" s="236"/>
      <c r="DV89" s="236"/>
      <c r="DW89" s="236"/>
      <c r="DX89" s="236"/>
      <c r="DY89" s="236"/>
      <c r="DZ89" s="236"/>
      <c r="EA89" s="236"/>
      <c r="EB89" s="236"/>
      <c r="EC89" s="236"/>
      <c r="ED89" s="236"/>
      <c r="EE89" s="236"/>
      <c r="EF89" s="236"/>
      <c r="EG89" s="236"/>
      <c r="EH89" s="236"/>
      <c r="EI89" s="236"/>
      <c r="EJ89" s="236"/>
      <c r="EK89" s="236"/>
      <c r="EL89" s="236"/>
      <c r="EM89" s="236"/>
      <c r="EN89" s="236"/>
      <c r="EO89" s="236"/>
      <c r="EP89" s="236"/>
      <c r="EQ89" s="236"/>
      <c r="ER89" s="236"/>
      <c r="ES89" s="236"/>
      <c r="ET89" s="236"/>
      <c r="EU89" s="236"/>
      <c r="EV89" s="236"/>
      <c r="EW89" s="236"/>
      <c r="EX89" s="236"/>
      <c r="EY89" s="236"/>
      <c r="EZ89" s="236"/>
      <c r="FA89" s="236"/>
      <c r="FB89" s="236"/>
      <c r="FC89" s="236"/>
      <c r="FD89" s="236"/>
      <c r="FE89" s="236"/>
      <c r="FF89" s="236"/>
      <c r="FG89" s="236"/>
      <c r="FH89" s="236"/>
      <c r="FI89" s="236"/>
      <c r="FJ89" s="236"/>
      <c r="FK89" s="236"/>
      <c r="FL89" s="236"/>
      <c r="FM89" s="236"/>
      <c r="FN89" s="236"/>
      <c r="FO89" s="236"/>
      <c r="FP89" s="236"/>
      <c r="FQ89" s="236"/>
      <c r="FR89" s="236"/>
      <c r="FS89" s="236"/>
      <c r="FT89" s="236"/>
      <c r="FU89" s="236"/>
      <c r="FV89" s="236"/>
      <c r="FW89" s="236"/>
      <c r="FX89" s="236"/>
      <c r="FY89" s="236"/>
      <c r="FZ89" s="236"/>
      <c r="GA89" s="236"/>
      <c r="GB89" s="236"/>
      <c r="GC89" s="236"/>
      <c r="GD89" s="236"/>
      <c r="GE89" s="236"/>
      <c r="GF89" s="236"/>
      <c r="GG89" s="236"/>
      <c r="GH89" s="236"/>
      <c r="GI89" s="236"/>
      <c r="GJ89" s="236"/>
      <c r="GK89" s="236"/>
      <c r="GL89" s="236"/>
      <c r="GM89" s="236"/>
      <c r="GN89" s="236"/>
      <c r="GO89" s="236"/>
      <c r="GP89" s="236"/>
      <c r="GQ89" s="236"/>
      <c r="GR89" s="236"/>
      <c r="GS89" s="236"/>
      <c r="GT89" s="236"/>
      <c r="GU89" s="236"/>
      <c r="GV89" s="236"/>
      <c r="GW89" s="236"/>
      <c r="GX89" s="236"/>
      <c r="GY89" s="236"/>
      <c r="GZ89" s="236"/>
      <c r="HA89" s="236"/>
      <c r="HB89" s="236"/>
      <c r="HC89" s="236"/>
      <c r="HD89" s="236"/>
      <c r="HE89" s="236"/>
      <c r="HF89" s="236"/>
      <c r="HG89" s="236"/>
      <c r="HH89" s="236"/>
    </row>
    <row r="90" s="213" customFormat="1" ht="24" customHeight="1" spans="1:216">
      <c r="A90" s="236"/>
      <c r="B90" s="236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36"/>
      <c r="AO90" s="236"/>
      <c r="AP90" s="236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  <c r="BE90" s="236"/>
      <c r="BF90" s="236"/>
      <c r="BG90" s="236"/>
      <c r="BH90" s="236"/>
      <c r="BI90" s="236"/>
      <c r="BJ90" s="236"/>
      <c r="BK90" s="236"/>
      <c r="BL90" s="236"/>
      <c r="BM90" s="236"/>
      <c r="BN90" s="236"/>
      <c r="BO90" s="236"/>
      <c r="BP90" s="236"/>
      <c r="BQ90" s="236"/>
      <c r="BR90" s="236"/>
      <c r="BS90" s="236"/>
      <c r="BT90" s="236"/>
      <c r="BU90" s="236"/>
      <c r="BV90" s="236"/>
      <c r="BW90" s="236"/>
      <c r="BX90" s="236"/>
      <c r="BY90" s="236"/>
      <c r="BZ90" s="236"/>
      <c r="CA90" s="236"/>
      <c r="CB90" s="236"/>
      <c r="CC90" s="236"/>
      <c r="CD90" s="236"/>
      <c r="CE90" s="236"/>
      <c r="CF90" s="236"/>
      <c r="CG90" s="236"/>
      <c r="CH90" s="236"/>
      <c r="CI90" s="236"/>
      <c r="CJ90" s="236"/>
      <c r="CK90" s="236"/>
      <c r="CL90" s="236"/>
      <c r="CM90" s="236"/>
      <c r="CN90" s="236"/>
      <c r="CO90" s="236"/>
      <c r="CP90" s="236"/>
      <c r="CQ90" s="236"/>
      <c r="CR90" s="236"/>
      <c r="CS90" s="236"/>
      <c r="CT90" s="236"/>
      <c r="CU90" s="236"/>
      <c r="CV90" s="236"/>
      <c r="CW90" s="236"/>
      <c r="CX90" s="236"/>
      <c r="CY90" s="236"/>
      <c r="CZ90" s="236"/>
      <c r="DA90" s="236"/>
      <c r="DB90" s="236"/>
      <c r="DC90" s="236"/>
      <c r="DD90" s="236"/>
      <c r="DE90" s="236"/>
      <c r="DF90" s="236"/>
      <c r="DG90" s="236"/>
      <c r="DH90" s="236"/>
      <c r="DI90" s="236"/>
      <c r="DJ90" s="236"/>
      <c r="DK90" s="236"/>
      <c r="DL90" s="236"/>
      <c r="DM90" s="236"/>
      <c r="DN90" s="236"/>
      <c r="DO90" s="236"/>
      <c r="DP90" s="236"/>
      <c r="DQ90" s="236"/>
      <c r="DR90" s="236"/>
      <c r="DS90" s="236"/>
      <c r="DT90" s="236"/>
      <c r="DU90" s="236"/>
      <c r="DV90" s="236"/>
      <c r="DW90" s="236"/>
      <c r="DX90" s="236"/>
      <c r="DY90" s="236"/>
      <c r="DZ90" s="236"/>
      <c r="EA90" s="236"/>
      <c r="EB90" s="236"/>
      <c r="EC90" s="236"/>
      <c r="ED90" s="236"/>
      <c r="EE90" s="236"/>
      <c r="EF90" s="236"/>
      <c r="EG90" s="236"/>
      <c r="EH90" s="236"/>
      <c r="EI90" s="236"/>
      <c r="EJ90" s="236"/>
      <c r="EK90" s="236"/>
      <c r="EL90" s="236"/>
      <c r="EM90" s="236"/>
      <c r="EN90" s="236"/>
      <c r="EO90" s="236"/>
      <c r="EP90" s="236"/>
      <c r="EQ90" s="236"/>
      <c r="ER90" s="236"/>
      <c r="ES90" s="236"/>
      <c r="ET90" s="236"/>
      <c r="EU90" s="236"/>
      <c r="EV90" s="236"/>
      <c r="EW90" s="236"/>
      <c r="EX90" s="236"/>
      <c r="EY90" s="236"/>
      <c r="EZ90" s="236"/>
      <c r="FA90" s="236"/>
      <c r="FB90" s="236"/>
      <c r="FC90" s="236"/>
      <c r="FD90" s="236"/>
      <c r="FE90" s="236"/>
      <c r="FF90" s="236"/>
      <c r="FG90" s="236"/>
      <c r="FH90" s="236"/>
      <c r="FI90" s="236"/>
      <c r="FJ90" s="236"/>
      <c r="FK90" s="236"/>
      <c r="FL90" s="236"/>
      <c r="FM90" s="236"/>
      <c r="FN90" s="236"/>
      <c r="FO90" s="236"/>
      <c r="FP90" s="236"/>
      <c r="FQ90" s="236"/>
      <c r="FR90" s="236"/>
      <c r="FS90" s="236"/>
      <c r="FT90" s="236"/>
      <c r="FU90" s="236"/>
      <c r="FV90" s="236"/>
      <c r="FW90" s="236"/>
      <c r="FX90" s="236"/>
      <c r="FY90" s="236"/>
      <c r="FZ90" s="236"/>
      <c r="GA90" s="236"/>
      <c r="GB90" s="236"/>
      <c r="GC90" s="236"/>
      <c r="GD90" s="236"/>
      <c r="GE90" s="236"/>
      <c r="GF90" s="236"/>
      <c r="GG90" s="236"/>
      <c r="GH90" s="236"/>
      <c r="GI90" s="236"/>
      <c r="GJ90" s="236"/>
      <c r="GK90" s="236"/>
      <c r="GL90" s="236"/>
      <c r="GM90" s="236"/>
      <c r="GN90" s="236"/>
      <c r="GO90" s="236"/>
      <c r="GP90" s="236"/>
      <c r="GQ90" s="236"/>
      <c r="GR90" s="236"/>
      <c r="GS90" s="236"/>
      <c r="GT90" s="236"/>
      <c r="GU90" s="236"/>
      <c r="GV90" s="236"/>
      <c r="GW90" s="236"/>
      <c r="GX90" s="236"/>
      <c r="GY90" s="236"/>
      <c r="GZ90" s="236"/>
      <c r="HA90" s="236"/>
      <c r="HB90" s="236"/>
      <c r="HC90" s="236"/>
      <c r="HD90" s="236"/>
      <c r="HE90" s="236"/>
      <c r="HF90" s="236"/>
      <c r="HG90" s="236"/>
      <c r="HH90" s="236"/>
    </row>
    <row r="91" s="213" customFormat="1" ht="24" customHeight="1" spans="1:216">
      <c r="A91" s="236"/>
      <c r="B91" s="236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  <c r="AA91" s="236"/>
      <c r="AB91" s="236"/>
      <c r="AC91" s="236"/>
      <c r="AD91" s="236"/>
      <c r="AE91" s="236"/>
      <c r="AF91" s="236"/>
      <c r="AG91" s="236"/>
      <c r="AH91" s="236"/>
      <c r="AI91" s="236"/>
      <c r="AJ91" s="236"/>
      <c r="AK91" s="236"/>
      <c r="AL91" s="236"/>
      <c r="AM91" s="236"/>
      <c r="AN91" s="236"/>
      <c r="AO91" s="236"/>
      <c r="AP91" s="236"/>
      <c r="AQ91" s="236"/>
      <c r="AR91" s="236"/>
      <c r="AS91" s="236"/>
      <c r="AT91" s="236"/>
      <c r="AU91" s="236"/>
      <c r="AV91" s="236"/>
      <c r="AW91" s="236"/>
      <c r="AX91" s="236"/>
      <c r="AY91" s="236"/>
      <c r="AZ91" s="236"/>
      <c r="BA91" s="236"/>
      <c r="BB91" s="236"/>
      <c r="BC91" s="236"/>
      <c r="BD91" s="236"/>
      <c r="BE91" s="236"/>
      <c r="BF91" s="236"/>
      <c r="BG91" s="236"/>
      <c r="BH91" s="236"/>
      <c r="BI91" s="236"/>
      <c r="BJ91" s="236"/>
      <c r="BK91" s="236"/>
      <c r="BL91" s="236"/>
      <c r="BM91" s="236"/>
      <c r="BN91" s="236"/>
      <c r="BO91" s="236"/>
      <c r="BP91" s="236"/>
      <c r="BQ91" s="236"/>
      <c r="BR91" s="236"/>
      <c r="BS91" s="236"/>
      <c r="BT91" s="236"/>
      <c r="BU91" s="236"/>
      <c r="BV91" s="236"/>
      <c r="BW91" s="236"/>
      <c r="BX91" s="236"/>
      <c r="BY91" s="236"/>
      <c r="BZ91" s="236"/>
      <c r="CA91" s="236"/>
      <c r="CB91" s="236"/>
      <c r="CC91" s="236"/>
      <c r="CD91" s="236"/>
      <c r="CE91" s="236"/>
      <c r="CF91" s="236"/>
      <c r="CG91" s="236"/>
      <c r="CH91" s="236"/>
      <c r="CI91" s="236"/>
      <c r="CJ91" s="236"/>
      <c r="CK91" s="236"/>
      <c r="CL91" s="236"/>
      <c r="CM91" s="236"/>
      <c r="CN91" s="236"/>
      <c r="CO91" s="236"/>
      <c r="CP91" s="236"/>
      <c r="CQ91" s="236"/>
      <c r="CR91" s="236"/>
      <c r="CS91" s="236"/>
      <c r="CT91" s="236"/>
      <c r="CU91" s="236"/>
      <c r="CV91" s="236"/>
      <c r="CW91" s="236"/>
      <c r="CX91" s="236"/>
      <c r="CY91" s="236"/>
      <c r="CZ91" s="236"/>
      <c r="DA91" s="236"/>
      <c r="DB91" s="236"/>
      <c r="DC91" s="236"/>
      <c r="DD91" s="236"/>
      <c r="DE91" s="236"/>
      <c r="DF91" s="236"/>
      <c r="DG91" s="236"/>
      <c r="DH91" s="236"/>
      <c r="DI91" s="236"/>
      <c r="DJ91" s="236"/>
      <c r="DK91" s="236"/>
      <c r="DL91" s="236"/>
      <c r="DM91" s="236"/>
      <c r="DN91" s="236"/>
      <c r="DO91" s="236"/>
      <c r="DP91" s="236"/>
      <c r="DQ91" s="236"/>
      <c r="DR91" s="236"/>
      <c r="DS91" s="236"/>
      <c r="DT91" s="236"/>
      <c r="DU91" s="236"/>
      <c r="DV91" s="236"/>
      <c r="DW91" s="236"/>
      <c r="DX91" s="236"/>
      <c r="DY91" s="236"/>
      <c r="DZ91" s="236"/>
      <c r="EA91" s="236"/>
      <c r="EB91" s="236"/>
      <c r="EC91" s="236"/>
      <c r="ED91" s="236"/>
      <c r="EE91" s="236"/>
      <c r="EF91" s="236"/>
      <c r="EG91" s="236"/>
      <c r="EH91" s="236"/>
      <c r="EI91" s="236"/>
      <c r="EJ91" s="236"/>
      <c r="EK91" s="236"/>
      <c r="EL91" s="236"/>
      <c r="EM91" s="236"/>
      <c r="EN91" s="236"/>
      <c r="EO91" s="236"/>
      <c r="EP91" s="236"/>
      <c r="EQ91" s="236"/>
      <c r="ER91" s="236"/>
      <c r="ES91" s="236"/>
      <c r="ET91" s="236"/>
      <c r="EU91" s="236"/>
      <c r="EV91" s="236"/>
      <c r="EW91" s="236"/>
      <c r="EX91" s="236"/>
      <c r="EY91" s="236"/>
      <c r="EZ91" s="236"/>
      <c r="FA91" s="236"/>
      <c r="FB91" s="236"/>
      <c r="FC91" s="236"/>
      <c r="FD91" s="236"/>
      <c r="FE91" s="236"/>
      <c r="FF91" s="236"/>
      <c r="FG91" s="236"/>
      <c r="FH91" s="236"/>
      <c r="FI91" s="236"/>
      <c r="FJ91" s="236"/>
      <c r="FK91" s="236"/>
      <c r="FL91" s="236"/>
      <c r="FM91" s="236"/>
      <c r="FN91" s="236"/>
      <c r="FO91" s="236"/>
      <c r="FP91" s="236"/>
      <c r="FQ91" s="236"/>
      <c r="FR91" s="236"/>
      <c r="FS91" s="236"/>
      <c r="FT91" s="236"/>
      <c r="FU91" s="236"/>
      <c r="FV91" s="236"/>
      <c r="FW91" s="236"/>
      <c r="FX91" s="236"/>
      <c r="FY91" s="236"/>
      <c r="FZ91" s="236"/>
      <c r="GA91" s="236"/>
      <c r="GB91" s="236"/>
      <c r="GC91" s="236"/>
      <c r="GD91" s="236"/>
      <c r="GE91" s="236"/>
      <c r="GF91" s="236"/>
      <c r="GG91" s="236"/>
      <c r="GH91" s="236"/>
      <c r="GI91" s="236"/>
      <c r="GJ91" s="236"/>
      <c r="GK91" s="236"/>
      <c r="GL91" s="236"/>
      <c r="GM91" s="236"/>
      <c r="GN91" s="236"/>
      <c r="GO91" s="236"/>
      <c r="GP91" s="236"/>
      <c r="GQ91" s="236"/>
      <c r="GR91" s="236"/>
      <c r="GS91" s="236"/>
      <c r="GT91" s="236"/>
      <c r="GU91" s="236"/>
      <c r="GV91" s="236"/>
      <c r="GW91" s="236"/>
      <c r="GX91" s="236"/>
      <c r="GY91" s="236"/>
      <c r="GZ91" s="236"/>
      <c r="HA91" s="236"/>
      <c r="HB91" s="236"/>
      <c r="HC91" s="236"/>
      <c r="HD91" s="236"/>
      <c r="HE91" s="236"/>
      <c r="HF91" s="236"/>
      <c r="HG91" s="236"/>
      <c r="HH91" s="236"/>
    </row>
    <row r="92" s="213" customFormat="1" ht="24" customHeight="1" spans="1:216">
      <c r="A92" s="236"/>
      <c r="B92" s="236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6"/>
      <c r="AH92" s="236"/>
      <c r="AI92" s="236"/>
      <c r="AJ92" s="236"/>
      <c r="AK92" s="236"/>
      <c r="AL92" s="236"/>
      <c r="AM92" s="236"/>
      <c r="AN92" s="236"/>
      <c r="AO92" s="236"/>
      <c r="AP92" s="236"/>
      <c r="AQ92" s="236"/>
      <c r="AR92" s="236"/>
      <c r="AS92" s="236"/>
      <c r="AT92" s="236"/>
      <c r="AU92" s="236"/>
      <c r="AV92" s="236"/>
      <c r="AW92" s="236"/>
      <c r="AX92" s="236"/>
      <c r="AY92" s="236"/>
      <c r="AZ92" s="236"/>
      <c r="BA92" s="236"/>
      <c r="BB92" s="236"/>
      <c r="BC92" s="236"/>
      <c r="BD92" s="236"/>
      <c r="BE92" s="236"/>
      <c r="BF92" s="236"/>
      <c r="BG92" s="236"/>
      <c r="BH92" s="236"/>
      <c r="BI92" s="236"/>
      <c r="BJ92" s="236"/>
      <c r="BK92" s="236"/>
      <c r="BL92" s="236"/>
      <c r="BM92" s="236"/>
      <c r="BN92" s="236"/>
      <c r="BO92" s="236"/>
      <c r="BP92" s="236"/>
      <c r="BQ92" s="236"/>
      <c r="BR92" s="236"/>
      <c r="BS92" s="236"/>
      <c r="BT92" s="236"/>
      <c r="BU92" s="236"/>
      <c r="BV92" s="236"/>
      <c r="BW92" s="236"/>
      <c r="BX92" s="236"/>
      <c r="BY92" s="236"/>
      <c r="BZ92" s="236"/>
      <c r="CA92" s="236"/>
      <c r="CB92" s="236"/>
      <c r="CC92" s="236"/>
      <c r="CD92" s="236"/>
      <c r="CE92" s="236"/>
      <c r="CF92" s="236"/>
      <c r="CG92" s="236"/>
      <c r="CH92" s="236"/>
      <c r="CI92" s="236"/>
      <c r="CJ92" s="236"/>
      <c r="CK92" s="236"/>
      <c r="CL92" s="236"/>
      <c r="CM92" s="236"/>
      <c r="CN92" s="236"/>
      <c r="CO92" s="236"/>
      <c r="CP92" s="236"/>
      <c r="CQ92" s="236"/>
      <c r="CR92" s="236"/>
      <c r="CS92" s="236"/>
      <c r="CT92" s="236"/>
      <c r="CU92" s="236"/>
      <c r="CV92" s="236"/>
      <c r="CW92" s="236"/>
      <c r="CX92" s="236"/>
      <c r="CY92" s="236"/>
      <c r="CZ92" s="236"/>
      <c r="DA92" s="236"/>
      <c r="DB92" s="236"/>
      <c r="DC92" s="236"/>
      <c r="DD92" s="236"/>
      <c r="DE92" s="236"/>
      <c r="DF92" s="236"/>
      <c r="DG92" s="236"/>
      <c r="DH92" s="236"/>
      <c r="DI92" s="236"/>
      <c r="DJ92" s="236"/>
      <c r="DK92" s="236"/>
      <c r="DL92" s="236"/>
      <c r="DM92" s="236"/>
      <c r="DN92" s="236"/>
      <c r="DO92" s="236"/>
      <c r="DP92" s="236"/>
      <c r="DQ92" s="236"/>
      <c r="DR92" s="236"/>
      <c r="DS92" s="236"/>
      <c r="DT92" s="236"/>
      <c r="DU92" s="236"/>
      <c r="DV92" s="236"/>
      <c r="DW92" s="236"/>
      <c r="DX92" s="236"/>
      <c r="DY92" s="236"/>
      <c r="DZ92" s="236"/>
      <c r="EA92" s="236"/>
      <c r="EB92" s="236"/>
      <c r="EC92" s="236"/>
      <c r="ED92" s="236"/>
      <c r="EE92" s="236"/>
      <c r="EF92" s="236"/>
      <c r="EG92" s="236"/>
      <c r="EH92" s="236"/>
      <c r="EI92" s="236"/>
      <c r="EJ92" s="236"/>
      <c r="EK92" s="236"/>
      <c r="EL92" s="236"/>
      <c r="EM92" s="236"/>
      <c r="EN92" s="236"/>
      <c r="EO92" s="236"/>
      <c r="EP92" s="236"/>
      <c r="EQ92" s="236"/>
      <c r="ER92" s="236"/>
      <c r="ES92" s="236"/>
      <c r="ET92" s="236"/>
      <c r="EU92" s="236"/>
      <c r="EV92" s="236"/>
      <c r="EW92" s="236"/>
      <c r="EX92" s="236"/>
      <c r="EY92" s="236"/>
      <c r="EZ92" s="236"/>
      <c r="FA92" s="236"/>
      <c r="FB92" s="236"/>
      <c r="FC92" s="236"/>
      <c r="FD92" s="236"/>
      <c r="FE92" s="236"/>
      <c r="FF92" s="236"/>
      <c r="FG92" s="236"/>
      <c r="FH92" s="236"/>
      <c r="FI92" s="236"/>
      <c r="FJ92" s="236"/>
      <c r="FK92" s="236"/>
      <c r="FL92" s="236"/>
      <c r="FM92" s="236"/>
      <c r="FN92" s="236"/>
      <c r="FO92" s="236"/>
      <c r="FP92" s="236"/>
      <c r="FQ92" s="236"/>
      <c r="FR92" s="236"/>
      <c r="FS92" s="236"/>
      <c r="FT92" s="236"/>
      <c r="FU92" s="236"/>
      <c r="FV92" s="236"/>
      <c r="FW92" s="236"/>
      <c r="FX92" s="236"/>
      <c r="FY92" s="236"/>
      <c r="FZ92" s="236"/>
      <c r="GA92" s="236"/>
      <c r="GB92" s="236"/>
      <c r="GC92" s="236"/>
      <c r="GD92" s="236"/>
      <c r="GE92" s="236"/>
      <c r="GF92" s="236"/>
      <c r="GG92" s="236"/>
      <c r="GH92" s="236"/>
      <c r="GI92" s="236"/>
      <c r="GJ92" s="236"/>
      <c r="GK92" s="236"/>
      <c r="GL92" s="236"/>
      <c r="GM92" s="236"/>
      <c r="GN92" s="236"/>
      <c r="GO92" s="236"/>
      <c r="GP92" s="236"/>
      <c r="GQ92" s="236"/>
      <c r="GR92" s="236"/>
      <c r="GS92" s="236"/>
      <c r="GT92" s="236"/>
      <c r="GU92" s="236"/>
      <c r="GV92" s="236"/>
      <c r="GW92" s="236"/>
      <c r="GX92" s="236"/>
      <c r="GY92" s="236"/>
      <c r="GZ92" s="236"/>
      <c r="HA92" s="236"/>
      <c r="HB92" s="236"/>
      <c r="HC92" s="236"/>
      <c r="HD92" s="236"/>
      <c r="HE92" s="236"/>
      <c r="HF92" s="236"/>
      <c r="HG92" s="236"/>
      <c r="HH92" s="236"/>
    </row>
    <row r="93" s="213" customFormat="1" ht="24" customHeight="1" spans="1:216">
      <c r="A93" s="236"/>
      <c r="B93" s="236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  <c r="AE93" s="236"/>
      <c r="AF93" s="236"/>
      <c r="AG93" s="236"/>
      <c r="AH93" s="236"/>
      <c r="AI93" s="236"/>
      <c r="AJ93" s="236"/>
      <c r="AK93" s="236"/>
      <c r="AL93" s="236"/>
      <c r="AM93" s="236"/>
      <c r="AN93" s="236"/>
      <c r="AO93" s="236"/>
      <c r="AP93" s="236"/>
      <c r="AQ93" s="236"/>
      <c r="AR93" s="236"/>
      <c r="AS93" s="236"/>
      <c r="AT93" s="236"/>
      <c r="AU93" s="236"/>
      <c r="AV93" s="236"/>
      <c r="AW93" s="236"/>
      <c r="AX93" s="236"/>
      <c r="AY93" s="236"/>
      <c r="AZ93" s="236"/>
      <c r="BA93" s="236"/>
      <c r="BB93" s="236"/>
      <c r="BC93" s="236"/>
      <c r="BD93" s="236"/>
      <c r="BE93" s="236"/>
      <c r="BF93" s="236"/>
      <c r="BG93" s="236"/>
      <c r="BH93" s="236"/>
      <c r="BI93" s="236"/>
      <c r="BJ93" s="236"/>
      <c r="BK93" s="236"/>
      <c r="BL93" s="236"/>
      <c r="BM93" s="236"/>
      <c r="BN93" s="236"/>
      <c r="BO93" s="236"/>
      <c r="BP93" s="236"/>
      <c r="BQ93" s="236"/>
      <c r="BR93" s="236"/>
      <c r="BS93" s="236"/>
      <c r="BT93" s="236"/>
      <c r="BU93" s="236"/>
      <c r="BV93" s="236"/>
      <c r="BW93" s="236"/>
      <c r="BX93" s="236"/>
      <c r="BY93" s="236"/>
      <c r="BZ93" s="236"/>
      <c r="CA93" s="236"/>
      <c r="CB93" s="236"/>
      <c r="CC93" s="236"/>
      <c r="CD93" s="236"/>
      <c r="CE93" s="236"/>
      <c r="CF93" s="236"/>
      <c r="CG93" s="236"/>
      <c r="CH93" s="236"/>
      <c r="CI93" s="236"/>
      <c r="CJ93" s="236"/>
      <c r="CK93" s="236"/>
      <c r="CL93" s="236"/>
      <c r="CM93" s="236"/>
      <c r="CN93" s="236"/>
      <c r="CO93" s="236"/>
      <c r="CP93" s="236"/>
      <c r="CQ93" s="236"/>
      <c r="CR93" s="236"/>
      <c r="CS93" s="236"/>
      <c r="CT93" s="236"/>
      <c r="CU93" s="236"/>
      <c r="CV93" s="236"/>
      <c r="CW93" s="236"/>
      <c r="CX93" s="236"/>
      <c r="CY93" s="236"/>
      <c r="CZ93" s="236"/>
      <c r="DA93" s="236"/>
      <c r="DB93" s="236"/>
      <c r="DC93" s="236"/>
      <c r="DD93" s="236"/>
      <c r="DE93" s="236"/>
      <c r="DF93" s="236"/>
      <c r="DG93" s="236"/>
      <c r="DH93" s="236"/>
      <c r="DI93" s="236"/>
      <c r="DJ93" s="236"/>
      <c r="DK93" s="236"/>
      <c r="DL93" s="236"/>
      <c r="DM93" s="236"/>
      <c r="DN93" s="236"/>
      <c r="DO93" s="236"/>
      <c r="DP93" s="236"/>
      <c r="DQ93" s="236"/>
      <c r="DR93" s="236"/>
      <c r="DS93" s="236"/>
      <c r="DT93" s="236"/>
      <c r="DU93" s="236"/>
      <c r="DV93" s="236"/>
      <c r="DW93" s="236"/>
      <c r="DX93" s="236"/>
      <c r="DY93" s="236"/>
      <c r="DZ93" s="236"/>
      <c r="EA93" s="236"/>
      <c r="EB93" s="236"/>
      <c r="EC93" s="236"/>
      <c r="ED93" s="236"/>
      <c r="EE93" s="236"/>
      <c r="EF93" s="236"/>
      <c r="EG93" s="236"/>
      <c r="EH93" s="236"/>
      <c r="EI93" s="236"/>
      <c r="EJ93" s="236"/>
      <c r="EK93" s="236"/>
      <c r="EL93" s="236"/>
      <c r="EM93" s="236"/>
      <c r="EN93" s="236"/>
      <c r="EO93" s="236"/>
      <c r="EP93" s="236"/>
      <c r="EQ93" s="236"/>
      <c r="ER93" s="236"/>
      <c r="ES93" s="236"/>
      <c r="ET93" s="236"/>
      <c r="EU93" s="236"/>
      <c r="EV93" s="236"/>
      <c r="EW93" s="236"/>
      <c r="EX93" s="236"/>
      <c r="EY93" s="236"/>
      <c r="EZ93" s="236"/>
      <c r="FA93" s="236"/>
      <c r="FB93" s="236"/>
      <c r="FC93" s="236"/>
      <c r="FD93" s="236"/>
      <c r="FE93" s="236"/>
      <c r="FF93" s="236"/>
      <c r="FG93" s="236"/>
      <c r="FH93" s="236"/>
      <c r="FI93" s="236"/>
      <c r="FJ93" s="236"/>
      <c r="FK93" s="236"/>
      <c r="FL93" s="236"/>
      <c r="FM93" s="236"/>
      <c r="FN93" s="236"/>
      <c r="FO93" s="236"/>
      <c r="FP93" s="236"/>
      <c r="FQ93" s="236"/>
      <c r="FR93" s="236"/>
      <c r="FS93" s="236"/>
      <c r="FT93" s="236"/>
      <c r="FU93" s="236"/>
      <c r="FV93" s="236"/>
      <c r="FW93" s="236"/>
      <c r="FX93" s="236"/>
      <c r="FY93" s="236"/>
      <c r="FZ93" s="236"/>
      <c r="GA93" s="236"/>
      <c r="GB93" s="236"/>
      <c r="GC93" s="236"/>
      <c r="GD93" s="236"/>
      <c r="GE93" s="236"/>
      <c r="GF93" s="236"/>
      <c r="GG93" s="236"/>
      <c r="GH93" s="236"/>
      <c r="GI93" s="236"/>
      <c r="GJ93" s="236"/>
      <c r="GK93" s="236"/>
      <c r="GL93" s="236"/>
      <c r="GM93" s="236"/>
      <c r="GN93" s="236"/>
      <c r="GO93" s="236"/>
      <c r="GP93" s="236"/>
      <c r="GQ93" s="236"/>
      <c r="GR93" s="236"/>
      <c r="GS93" s="236"/>
      <c r="GT93" s="236"/>
      <c r="GU93" s="236"/>
      <c r="GV93" s="236"/>
      <c r="GW93" s="236"/>
      <c r="GX93" s="236"/>
      <c r="GY93" s="236"/>
      <c r="GZ93" s="236"/>
      <c r="HA93" s="236"/>
      <c r="HB93" s="236"/>
      <c r="HC93" s="236"/>
      <c r="HD93" s="236"/>
      <c r="HE93" s="236"/>
      <c r="HF93" s="236"/>
      <c r="HG93" s="236"/>
      <c r="HH93" s="236"/>
    </row>
    <row r="94" s="213" customFormat="1" ht="24" customHeight="1" spans="1:216">
      <c r="A94" s="236"/>
      <c r="B94" s="236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6"/>
      <c r="AI94" s="236"/>
      <c r="AJ94" s="236"/>
      <c r="AK94" s="236"/>
      <c r="AL94" s="236"/>
      <c r="AM94" s="236"/>
      <c r="AN94" s="236"/>
      <c r="AO94" s="236"/>
      <c r="AP94" s="236"/>
      <c r="AQ94" s="236"/>
      <c r="AR94" s="236"/>
      <c r="AS94" s="236"/>
      <c r="AT94" s="236"/>
      <c r="AU94" s="236"/>
      <c r="AV94" s="236"/>
      <c r="AW94" s="236"/>
      <c r="AX94" s="236"/>
      <c r="AY94" s="236"/>
      <c r="AZ94" s="236"/>
      <c r="BA94" s="236"/>
      <c r="BB94" s="236"/>
      <c r="BC94" s="236"/>
      <c r="BD94" s="236"/>
      <c r="BE94" s="236"/>
      <c r="BF94" s="236"/>
      <c r="BG94" s="236"/>
      <c r="BH94" s="236"/>
      <c r="BI94" s="236"/>
      <c r="BJ94" s="236"/>
      <c r="BK94" s="236"/>
      <c r="BL94" s="236"/>
      <c r="BM94" s="236"/>
      <c r="BN94" s="236"/>
      <c r="BO94" s="236"/>
      <c r="BP94" s="236"/>
      <c r="BQ94" s="236"/>
      <c r="BR94" s="236"/>
      <c r="BS94" s="236"/>
      <c r="BT94" s="236"/>
      <c r="BU94" s="236"/>
      <c r="BV94" s="236"/>
      <c r="BW94" s="236"/>
      <c r="BX94" s="236"/>
      <c r="BY94" s="236"/>
      <c r="BZ94" s="236"/>
      <c r="CA94" s="236"/>
      <c r="CB94" s="236"/>
      <c r="CC94" s="236"/>
      <c r="CD94" s="236"/>
      <c r="CE94" s="236"/>
      <c r="CF94" s="236"/>
      <c r="CG94" s="236"/>
      <c r="CH94" s="236"/>
      <c r="CI94" s="236"/>
      <c r="CJ94" s="236"/>
      <c r="CK94" s="236"/>
      <c r="CL94" s="236"/>
      <c r="CM94" s="236"/>
      <c r="CN94" s="236"/>
      <c r="CO94" s="236"/>
      <c r="CP94" s="236"/>
      <c r="CQ94" s="236"/>
      <c r="CR94" s="236"/>
      <c r="CS94" s="236"/>
      <c r="CT94" s="236"/>
      <c r="CU94" s="236"/>
      <c r="CV94" s="236"/>
      <c r="CW94" s="236"/>
      <c r="CX94" s="236"/>
      <c r="CY94" s="236"/>
      <c r="CZ94" s="236"/>
      <c r="DA94" s="236"/>
      <c r="DB94" s="236"/>
      <c r="DC94" s="236"/>
      <c r="DD94" s="236"/>
      <c r="DE94" s="236"/>
      <c r="DF94" s="236"/>
      <c r="DG94" s="236"/>
      <c r="DH94" s="236"/>
      <c r="DI94" s="236"/>
      <c r="DJ94" s="236"/>
      <c r="DK94" s="236"/>
      <c r="DL94" s="236"/>
      <c r="DM94" s="236"/>
      <c r="DN94" s="236"/>
      <c r="DO94" s="236"/>
      <c r="DP94" s="236"/>
      <c r="DQ94" s="236"/>
      <c r="DR94" s="236"/>
      <c r="DS94" s="236"/>
      <c r="DT94" s="236"/>
      <c r="DU94" s="236"/>
      <c r="DV94" s="236"/>
      <c r="DW94" s="236"/>
      <c r="DX94" s="236"/>
      <c r="DY94" s="236"/>
      <c r="DZ94" s="236"/>
      <c r="EA94" s="236"/>
      <c r="EB94" s="236"/>
      <c r="EC94" s="236"/>
      <c r="ED94" s="236"/>
      <c r="EE94" s="236"/>
      <c r="EF94" s="236"/>
      <c r="EG94" s="236"/>
      <c r="EH94" s="236"/>
      <c r="EI94" s="236"/>
      <c r="EJ94" s="236"/>
      <c r="EK94" s="236"/>
      <c r="EL94" s="236"/>
      <c r="EM94" s="236"/>
      <c r="EN94" s="236"/>
      <c r="EO94" s="236"/>
      <c r="EP94" s="236"/>
      <c r="EQ94" s="236"/>
      <c r="ER94" s="236"/>
      <c r="ES94" s="236"/>
      <c r="ET94" s="236"/>
      <c r="EU94" s="236"/>
      <c r="EV94" s="236"/>
      <c r="EW94" s="236"/>
      <c r="EX94" s="236"/>
      <c r="EY94" s="236"/>
      <c r="EZ94" s="236"/>
      <c r="FA94" s="236"/>
      <c r="FB94" s="236"/>
      <c r="FC94" s="236"/>
      <c r="FD94" s="236"/>
      <c r="FE94" s="236"/>
      <c r="FF94" s="236"/>
      <c r="FG94" s="236"/>
      <c r="FH94" s="236"/>
      <c r="FI94" s="236"/>
      <c r="FJ94" s="236"/>
      <c r="FK94" s="236"/>
      <c r="FL94" s="236"/>
      <c r="FM94" s="236"/>
      <c r="FN94" s="236"/>
      <c r="FO94" s="236"/>
      <c r="FP94" s="236"/>
      <c r="FQ94" s="236"/>
      <c r="FR94" s="236"/>
      <c r="FS94" s="236"/>
      <c r="FT94" s="236"/>
      <c r="FU94" s="236"/>
      <c r="FV94" s="236"/>
      <c r="FW94" s="236"/>
      <c r="FX94" s="236"/>
      <c r="FY94" s="236"/>
      <c r="FZ94" s="236"/>
      <c r="GA94" s="236"/>
      <c r="GB94" s="236"/>
      <c r="GC94" s="236"/>
      <c r="GD94" s="236"/>
      <c r="GE94" s="236"/>
      <c r="GF94" s="236"/>
      <c r="GG94" s="236"/>
      <c r="GH94" s="236"/>
      <c r="GI94" s="236"/>
      <c r="GJ94" s="236"/>
      <c r="GK94" s="236"/>
      <c r="GL94" s="236"/>
      <c r="GM94" s="236"/>
      <c r="GN94" s="236"/>
      <c r="GO94" s="236"/>
      <c r="GP94" s="236"/>
      <c r="GQ94" s="236"/>
      <c r="GR94" s="236"/>
      <c r="GS94" s="236"/>
      <c r="GT94" s="236"/>
      <c r="GU94" s="236"/>
      <c r="GV94" s="236"/>
      <c r="GW94" s="236"/>
      <c r="GX94" s="236"/>
      <c r="GY94" s="236"/>
      <c r="GZ94" s="236"/>
      <c r="HA94" s="236"/>
      <c r="HB94" s="236"/>
      <c r="HC94" s="236"/>
      <c r="HD94" s="236"/>
      <c r="HE94" s="236"/>
      <c r="HF94" s="236"/>
      <c r="HG94" s="236"/>
      <c r="HH94" s="236"/>
    </row>
    <row r="95" s="213" customFormat="1" ht="24" customHeight="1" spans="1:216">
      <c r="A95" s="236"/>
      <c r="B95" s="236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36"/>
      <c r="AH95" s="236"/>
      <c r="AI95" s="236"/>
      <c r="AJ95" s="236"/>
      <c r="AK95" s="236"/>
      <c r="AL95" s="236"/>
      <c r="AM95" s="236"/>
      <c r="AN95" s="236"/>
      <c r="AO95" s="236"/>
      <c r="AP95" s="236"/>
      <c r="AQ95" s="236"/>
      <c r="AR95" s="236"/>
      <c r="AS95" s="236"/>
      <c r="AT95" s="236"/>
      <c r="AU95" s="236"/>
      <c r="AV95" s="236"/>
      <c r="AW95" s="236"/>
      <c r="AX95" s="236"/>
      <c r="AY95" s="236"/>
      <c r="AZ95" s="236"/>
      <c r="BA95" s="236"/>
      <c r="BB95" s="236"/>
      <c r="BC95" s="236"/>
      <c r="BD95" s="236"/>
      <c r="BE95" s="236"/>
      <c r="BF95" s="236"/>
      <c r="BG95" s="236"/>
      <c r="BH95" s="236"/>
      <c r="BI95" s="236"/>
      <c r="BJ95" s="236"/>
      <c r="BK95" s="236"/>
      <c r="BL95" s="236"/>
      <c r="BM95" s="236"/>
      <c r="BN95" s="236"/>
      <c r="BO95" s="236"/>
      <c r="BP95" s="236"/>
      <c r="BQ95" s="236"/>
      <c r="BR95" s="236"/>
      <c r="BS95" s="236"/>
      <c r="BT95" s="236"/>
      <c r="BU95" s="236"/>
      <c r="BV95" s="236"/>
      <c r="BW95" s="236"/>
      <c r="BX95" s="236"/>
      <c r="BY95" s="236"/>
      <c r="BZ95" s="236"/>
      <c r="CA95" s="236"/>
      <c r="CB95" s="236"/>
      <c r="CC95" s="236"/>
      <c r="CD95" s="236"/>
      <c r="CE95" s="236"/>
      <c r="CF95" s="236"/>
      <c r="CG95" s="236"/>
      <c r="CH95" s="236"/>
      <c r="CI95" s="236"/>
      <c r="CJ95" s="236"/>
      <c r="CK95" s="236"/>
      <c r="CL95" s="236"/>
      <c r="CM95" s="236"/>
      <c r="CN95" s="236"/>
      <c r="CO95" s="236"/>
      <c r="CP95" s="236"/>
      <c r="CQ95" s="236"/>
      <c r="CR95" s="236"/>
      <c r="CS95" s="236"/>
      <c r="CT95" s="236"/>
      <c r="CU95" s="236"/>
      <c r="CV95" s="236"/>
      <c r="CW95" s="236"/>
      <c r="CX95" s="236"/>
      <c r="CY95" s="236"/>
      <c r="CZ95" s="236"/>
      <c r="DA95" s="236"/>
      <c r="DB95" s="236"/>
      <c r="DC95" s="236"/>
      <c r="DD95" s="236"/>
      <c r="DE95" s="236"/>
      <c r="DF95" s="236"/>
      <c r="DG95" s="236"/>
      <c r="DH95" s="236"/>
      <c r="DI95" s="236"/>
      <c r="DJ95" s="236"/>
      <c r="DK95" s="236"/>
      <c r="DL95" s="236"/>
      <c r="DM95" s="236"/>
      <c r="DN95" s="236"/>
      <c r="DO95" s="236"/>
      <c r="DP95" s="236"/>
      <c r="DQ95" s="236"/>
      <c r="DR95" s="236"/>
      <c r="DS95" s="236"/>
      <c r="DT95" s="236"/>
      <c r="DU95" s="236"/>
      <c r="DV95" s="236"/>
      <c r="DW95" s="236"/>
      <c r="DX95" s="236"/>
      <c r="DY95" s="236"/>
      <c r="DZ95" s="236"/>
      <c r="EA95" s="236"/>
      <c r="EB95" s="236"/>
      <c r="EC95" s="236"/>
      <c r="ED95" s="236"/>
      <c r="EE95" s="236"/>
      <c r="EF95" s="236"/>
      <c r="EG95" s="236"/>
      <c r="EH95" s="236"/>
      <c r="EI95" s="236"/>
      <c r="EJ95" s="236"/>
      <c r="EK95" s="236"/>
      <c r="EL95" s="236"/>
      <c r="EM95" s="236"/>
      <c r="EN95" s="236"/>
      <c r="EO95" s="236"/>
      <c r="EP95" s="236"/>
      <c r="EQ95" s="236"/>
      <c r="ER95" s="236"/>
      <c r="ES95" s="236"/>
      <c r="ET95" s="236"/>
      <c r="EU95" s="236"/>
      <c r="EV95" s="236"/>
      <c r="EW95" s="236"/>
      <c r="EX95" s="236"/>
      <c r="EY95" s="236"/>
      <c r="EZ95" s="236"/>
      <c r="FA95" s="236"/>
      <c r="FB95" s="236"/>
      <c r="FC95" s="236"/>
      <c r="FD95" s="236"/>
      <c r="FE95" s="236"/>
      <c r="FF95" s="236"/>
      <c r="FG95" s="236"/>
      <c r="FH95" s="236"/>
      <c r="FI95" s="236"/>
      <c r="FJ95" s="236"/>
      <c r="FK95" s="236"/>
      <c r="FL95" s="236"/>
      <c r="FM95" s="236"/>
      <c r="FN95" s="236"/>
      <c r="FO95" s="236"/>
      <c r="FP95" s="236"/>
      <c r="FQ95" s="236"/>
      <c r="FR95" s="236"/>
      <c r="FS95" s="236"/>
      <c r="FT95" s="236"/>
      <c r="FU95" s="236"/>
      <c r="FV95" s="236"/>
      <c r="FW95" s="236"/>
      <c r="FX95" s="236"/>
      <c r="FY95" s="236"/>
      <c r="FZ95" s="236"/>
      <c r="GA95" s="236"/>
      <c r="GB95" s="236"/>
      <c r="GC95" s="236"/>
      <c r="GD95" s="236"/>
      <c r="GE95" s="236"/>
      <c r="GF95" s="236"/>
      <c r="GG95" s="236"/>
      <c r="GH95" s="236"/>
      <c r="GI95" s="236"/>
      <c r="GJ95" s="236"/>
      <c r="GK95" s="236"/>
      <c r="GL95" s="236"/>
      <c r="GM95" s="236"/>
      <c r="GN95" s="236"/>
      <c r="GO95" s="236"/>
      <c r="GP95" s="236"/>
      <c r="GQ95" s="236"/>
      <c r="GR95" s="236"/>
      <c r="GS95" s="236"/>
      <c r="GT95" s="236"/>
      <c r="GU95" s="236"/>
      <c r="GV95" s="236"/>
      <c r="GW95" s="236"/>
      <c r="GX95" s="236"/>
      <c r="GY95" s="236"/>
      <c r="GZ95" s="236"/>
      <c r="HA95" s="236"/>
      <c r="HB95" s="236"/>
      <c r="HC95" s="236"/>
      <c r="HD95" s="236"/>
      <c r="HE95" s="236"/>
      <c r="HF95" s="236"/>
      <c r="HG95" s="236"/>
      <c r="HH95" s="236"/>
    </row>
    <row r="96" s="213" customFormat="1" ht="24" customHeight="1" spans="1:216">
      <c r="A96" s="236"/>
      <c r="B96" s="236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6"/>
      <c r="AI96" s="236"/>
      <c r="AJ96" s="236"/>
      <c r="AK96" s="236"/>
      <c r="AL96" s="236"/>
      <c r="AM96" s="236"/>
      <c r="AN96" s="236"/>
      <c r="AO96" s="236"/>
      <c r="AP96" s="236"/>
      <c r="AQ96" s="236"/>
      <c r="AR96" s="236"/>
      <c r="AS96" s="236"/>
      <c r="AT96" s="236"/>
      <c r="AU96" s="236"/>
      <c r="AV96" s="236"/>
      <c r="AW96" s="236"/>
      <c r="AX96" s="236"/>
      <c r="AY96" s="236"/>
      <c r="AZ96" s="236"/>
      <c r="BA96" s="236"/>
      <c r="BB96" s="236"/>
      <c r="BC96" s="236"/>
      <c r="BD96" s="236"/>
      <c r="BE96" s="236"/>
      <c r="BF96" s="236"/>
      <c r="BG96" s="236"/>
      <c r="BH96" s="236"/>
      <c r="BI96" s="236"/>
      <c r="BJ96" s="236"/>
      <c r="BK96" s="236"/>
      <c r="BL96" s="236"/>
      <c r="BM96" s="236"/>
      <c r="BN96" s="236"/>
      <c r="BO96" s="236"/>
      <c r="BP96" s="236"/>
      <c r="BQ96" s="236"/>
      <c r="BR96" s="236"/>
      <c r="BS96" s="236"/>
      <c r="BT96" s="236"/>
      <c r="BU96" s="236"/>
      <c r="BV96" s="236"/>
      <c r="BW96" s="236"/>
      <c r="BX96" s="236"/>
      <c r="BY96" s="236"/>
      <c r="BZ96" s="236"/>
      <c r="CA96" s="236"/>
      <c r="CB96" s="236"/>
      <c r="CC96" s="236"/>
      <c r="CD96" s="236"/>
      <c r="CE96" s="236"/>
      <c r="CF96" s="236"/>
      <c r="CG96" s="236"/>
      <c r="CH96" s="236"/>
      <c r="CI96" s="236"/>
      <c r="CJ96" s="236"/>
      <c r="CK96" s="236"/>
      <c r="CL96" s="236"/>
      <c r="CM96" s="236"/>
      <c r="CN96" s="236"/>
      <c r="CO96" s="236"/>
      <c r="CP96" s="236"/>
      <c r="CQ96" s="236"/>
      <c r="CR96" s="236"/>
      <c r="CS96" s="236"/>
      <c r="CT96" s="236"/>
      <c r="CU96" s="236"/>
      <c r="CV96" s="236"/>
      <c r="CW96" s="236"/>
      <c r="CX96" s="236"/>
      <c r="CY96" s="236"/>
      <c r="CZ96" s="236"/>
      <c r="DA96" s="236"/>
      <c r="DB96" s="236"/>
      <c r="DC96" s="236"/>
      <c r="DD96" s="236"/>
      <c r="DE96" s="236"/>
      <c r="DF96" s="236"/>
      <c r="DG96" s="236"/>
      <c r="DH96" s="236"/>
      <c r="DI96" s="236"/>
      <c r="DJ96" s="236"/>
      <c r="DK96" s="236"/>
      <c r="DL96" s="236"/>
      <c r="DM96" s="236"/>
      <c r="DN96" s="236"/>
      <c r="DO96" s="236"/>
      <c r="DP96" s="236"/>
      <c r="DQ96" s="236"/>
      <c r="DR96" s="236"/>
      <c r="DS96" s="236"/>
      <c r="DT96" s="236"/>
      <c r="DU96" s="236"/>
      <c r="DV96" s="236"/>
      <c r="DW96" s="236"/>
      <c r="DX96" s="236"/>
      <c r="DY96" s="236"/>
      <c r="DZ96" s="236"/>
      <c r="EA96" s="236"/>
      <c r="EB96" s="236"/>
      <c r="EC96" s="236"/>
      <c r="ED96" s="236"/>
      <c r="EE96" s="236"/>
      <c r="EF96" s="236"/>
      <c r="EG96" s="236"/>
      <c r="EH96" s="236"/>
      <c r="EI96" s="236"/>
      <c r="EJ96" s="236"/>
      <c r="EK96" s="236"/>
      <c r="EL96" s="236"/>
      <c r="EM96" s="236"/>
      <c r="EN96" s="236"/>
      <c r="EO96" s="236"/>
      <c r="EP96" s="236"/>
      <c r="EQ96" s="236"/>
      <c r="ER96" s="236"/>
      <c r="ES96" s="236"/>
      <c r="ET96" s="236"/>
      <c r="EU96" s="236"/>
      <c r="EV96" s="236"/>
      <c r="EW96" s="236"/>
      <c r="EX96" s="236"/>
      <c r="EY96" s="236"/>
      <c r="EZ96" s="236"/>
      <c r="FA96" s="236"/>
      <c r="FB96" s="236"/>
      <c r="FC96" s="236"/>
      <c r="FD96" s="236"/>
      <c r="FE96" s="236"/>
      <c r="FF96" s="236"/>
      <c r="FG96" s="236"/>
      <c r="FH96" s="236"/>
      <c r="FI96" s="236"/>
      <c r="FJ96" s="236"/>
      <c r="FK96" s="236"/>
      <c r="FL96" s="236"/>
      <c r="FM96" s="236"/>
      <c r="FN96" s="236"/>
      <c r="FO96" s="236"/>
      <c r="FP96" s="236"/>
      <c r="FQ96" s="236"/>
      <c r="FR96" s="236"/>
      <c r="FS96" s="236"/>
      <c r="FT96" s="236"/>
      <c r="FU96" s="236"/>
      <c r="FV96" s="236"/>
      <c r="FW96" s="236"/>
      <c r="FX96" s="236"/>
      <c r="FY96" s="236"/>
      <c r="FZ96" s="236"/>
      <c r="GA96" s="236"/>
      <c r="GB96" s="236"/>
      <c r="GC96" s="236"/>
      <c r="GD96" s="236"/>
      <c r="GE96" s="236"/>
      <c r="GF96" s="236"/>
      <c r="GG96" s="236"/>
      <c r="GH96" s="236"/>
      <c r="GI96" s="236"/>
      <c r="GJ96" s="236"/>
      <c r="GK96" s="236"/>
      <c r="GL96" s="236"/>
      <c r="GM96" s="236"/>
      <c r="GN96" s="236"/>
      <c r="GO96" s="236"/>
      <c r="GP96" s="236"/>
      <c r="GQ96" s="236"/>
      <c r="GR96" s="236"/>
      <c r="GS96" s="236"/>
      <c r="GT96" s="236"/>
      <c r="GU96" s="236"/>
      <c r="GV96" s="236"/>
      <c r="GW96" s="236"/>
      <c r="GX96" s="236"/>
      <c r="GY96" s="236"/>
      <c r="GZ96" s="236"/>
      <c r="HA96" s="236"/>
      <c r="HB96" s="236"/>
      <c r="HC96" s="236"/>
      <c r="HD96" s="236"/>
      <c r="HE96" s="236"/>
      <c r="HF96" s="236"/>
      <c r="HG96" s="236"/>
      <c r="HH96" s="236"/>
    </row>
    <row r="97" s="213" customFormat="1" ht="24" customHeight="1" spans="1:216">
      <c r="A97" s="236"/>
      <c r="B97" s="236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36"/>
      <c r="AH97" s="236"/>
      <c r="AI97" s="236"/>
      <c r="AJ97" s="236"/>
      <c r="AK97" s="236"/>
      <c r="AL97" s="236"/>
      <c r="AM97" s="236"/>
      <c r="AN97" s="236"/>
      <c r="AO97" s="236"/>
      <c r="AP97" s="236"/>
      <c r="AQ97" s="236"/>
      <c r="AR97" s="236"/>
      <c r="AS97" s="236"/>
      <c r="AT97" s="236"/>
      <c r="AU97" s="236"/>
      <c r="AV97" s="236"/>
      <c r="AW97" s="236"/>
      <c r="AX97" s="236"/>
      <c r="AY97" s="236"/>
      <c r="AZ97" s="236"/>
      <c r="BA97" s="236"/>
      <c r="BB97" s="236"/>
      <c r="BC97" s="236"/>
      <c r="BD97" s="236"/>
      <c r="BE97" s="236"/>
      <c r="BF97" s="236"/>
      <c r="BG97" s="236"/>
      <c r="BH97" s="236"/>
      <c r="BI97" s="236"/>
      <c r="BJ97" s="236"/>
      <c r="BK97" s="236"/>
      <c r="BL97" s="236"/>
      <c r="BM97" s="236"/>
      <c r="BN97" s="236"/>
      <c r="BO97" s="236"/>
      <c r="BP97" s="236"/>
      <c r="BQ97" s="236"/>
      <c r="BR97" s="236"/>
      <c r="BS97" s="236"/>
      <c r="BT97" s="236"/>
      <c r="BU97" s="236"/>
      <c r="BV97" s="236"/>
      <c r="BW97" s="236"/>
      <c r="BX97" s="236"/>
      <c r="BY97" s="236"/>
      <c r="BZ97" s="236"/>
      <c r="CA97" s="236"/>
      <c r="CB97" s="236"/>
      <c r="CC97" s="236"/>
      <c r="CD97" s="236"/>
      <c r="CE97" s="236"/>
      <c r="CF97" s="236"/>
      <c r="CG97" s="236"/>
      <c r="CH97" s="236"/>
      <c r="CI97" s="236"/>
      <c r="CJ97" s="236"/>
      <c r="CK97" s="236"/>
      <c r="CL97" s="236"/>
      <c r="CM97" s="236"/>
      <c r="CN97" s="236"/>
      <c r="CO97" s="236"/>
      <c r="CP97" s="236"/>
      <c r="CQ97" s="236"/>
      <c r="CR97" s="236"/>
      <c r="CS97" s="236"/>
      <c r="CT97" s="236"/>
      <c r="CU97" s="236"/>
      <c r="CV97" s="236"/>
      <c r="CW97" s="236"/>
      <c r="CX97" s="236"/>
      <c r="CY97" s="236"/>
      <c r="CZ97" s="236"/>
      <c r="DA97" s="236"/>
      <c r="DB97" s="236"/>
      <c r="DC97" s="236"/>
      <c r="DD97" s="236"/>
      <c r="DE97" s="236"/>
      <c r="DF97" s="236"/>
      <c r="DG97" s="236"/>
      <c r="DH97" s="236"/>
      <c r="DI97" s="236"/>
      <c r="DJ97" s="236"/>
      <c r="DK97" s="236"/>
      <c r="DL97" s="236"/>
      <c r="DM97" s="236"/>
      <c r="DN97" s="236"/>
      <c r="DO97" s="236"/>
      <c r="DP97" s="236"/>
      <c r="DQ97" s="236"/>
      <c r="DR97" s="236"/>
      <c r="DS97" s="236"/>
      <c r="DT97" s="236"/>
      <c r="DU97" s="236"/>
      <c r="DV97" s="236"/>
      <c r="DW97" s="236"/>
      <c r="DX97" s="236"/>
      <c r="DY97" s="236"/>
      <c r="DZ97" s="236"/>
      <c r="EA97" s="236"/>
      <c r="EB97" s="236"/>
      <c r="EC97" s="236"/>
      <c r="ED97" s="236"/>
      <c r="EE97" s="236"/>
      <c r="EF97" s="236"/>
      <c r="EG97" s="236"/>
      <c r="EH97" s="236"/>
      <c r="EI97" s="236"/>
      <c r="EJ97" s="236"/>
      <c r="EK97" s="236"/>
      <c r="EL97" s="236"/>
      <c r="EM97" s="236"/>
      <c r="EN97" s="236"/>
      <c r="EO97" s="236"/>
      <c r="EP97" s="236"/>
      <c r="EQ97" s="236"/>
      <c r="ER97" s="236"/>
      <c r="ES97" s="236"/>
      <c r="ET97" s="236"/>
      <c r="EU97" s="236"/>
      <c r="EV97" s="236"/>
      <c r="EW97" s="236"/>
      <c r="EX97" s="236"/>
      <c r="EY97" s="236"/>
      <c r="EZ97" s="236"/>
      <c r="FA97" s="236"/>
      <c r="FB97" s="236"/>
      <c r="FC97" s="236"/>
      <c r="FD97" s="236"/>
      <c r="FE97" s="236"/>
      <c r="FF97" s="236"/>
      <c r="FG97" s="236"/>
      <c r="FH97" s="236"/>
      <c r="FI97" s="236"/>
      <c r="FJ97" s="236"/>
      <c r="FK97" s="236"/>
      <c r="FL97" s="236"/>
      <c r="FM97" s="236"/>
      <c r="FN97" s="236"/>
      <c r="FO97" s="236"/>
      <c r="FP97" s="236"/>
      <c r="FQ97" s="236"/>
      <c r="FR97" s="236"/>
      <c r="FS97" s="236"/>
      <c r="FT97" s="236"/>
      <c r="FU97" s="236"/>
      <c r="FV97" s="236"/>
      <c r="FW97" s="236"/>
      <c r="FX97" s="236"/>
      <c r="FY97" s="236"/>
      <c r="FZ97" s="236"/>
      <c r="GA97" s="236"/>
      <c r="GB97" s="236"/>
      <c r="GC97" s="236"/>
      <c r="GD97" s="236"/>
      <c r="GE97" s="236"/>
      <c r="GF97" s="236"/>
      <c r="GG97" s="236"/>
      <c r="GH97" s="236"/>
      <c r="GI97" s="236"/>
      <c r="GJ97" s="236"/>
      <c r="GK97" s="236"/>
      <c r="GL97" s="236"/>
      <c r="GM97" s="236"/>
      <c r="GN97" s="236"/>
      <c r="GO97" s="236"/>
      <c r="GP97" s="236"/>
      <c r="GQ97" s="236"/>
      <c r="GR97" s="236"/>
      <c r="GS97" s="236"/>
      <c r="GT97" s="236"/>
      <c r="GU97" s="236"/>
      <c r="GV97" s="236"/>
      <c r="GW97" s="236"/>
      <c r="GX97" s="236"/>
      <c r="GY97" s="236"/>
      <c r="GZ97" s="236"/>
      <c r="HA97" s="236"/>
      <c r="HB97" s="236"/>
      <c r="HC97" s="236"/>
      <c r="HD97" s="236"/>
      <c r="HE97" s="236"/>
      <c r="HF97" s="236"/>
      <c r="HG97" s="236"/>
      <c r="HH97" s="236"/>
    </row>
    <row r="98" s="213" customFormat="1" ht="24" customHeight="1" spans="1:216">
      <c r="A98" s="236"/>
      <c r="B98" s="236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6"/>
      <c r="AI98" s="236"/>
      <c r="AJ98" s="236"/>
      <c r="AK98" s="236"/>
      <c r="AL98" s="236"/>
      <c r="AM98" s="236"/>
      <c r="AN98" s="236"/>
      <c r="AO98" s="236"/>
      <c r="AP98" s="236"/>
      <c r="AQ98" s="236"/>
      <c r="AR98" s="236"/>
      <c r="AS98" s="236"/>
      <c r="AT98" s="236"/>
      <c r="AU98" s="236"/>
      <c r="AV98" s="236"/>
      <c r="AW98" s="236"/>
      <c r="AX98" s="236"/>
      <c r="AY98" s="236"/>
      <c r="AZ98" s="236"/>
      <c r="BA98" s="236"/>
      <c r="BB98" s="236"/>
      <c r="BC98" s="236"/>
      <c r="BD98" s="236"/>
      <c r="BE98" s="236"/>
      <c r="BF98" s="236"/>
      <c r="BG98" s="236"/>
      <c r="BH98" s="236"/>
      <c r="BI98" s="236"/>
      <c r="BJ98" s="236"/>
      <c r="BK98" s="236"/>
      <c r="BL98" s="236"/>
      <c r="BM98" s="236"/>
      <c r="BN98" s="236"/>
      <c r="BO98" s="236"/>
      <c r="BP98" s="236"/>
      <c r="BQ98" s="236"/>
      <c r="BR98" s="236"/>
      <c r="BS98" s="236"/>
      <c r="BT98" s="236"/>
      <c r="BU98" s="236"/>
      <c r="BV98" s="236"/>
      <c r="BW98" s="236"/>
      <c r="BX98" s="236"/>
      <c r="BY98" s="236"/>
      <c r="BZ98" s="236"/>
      <c r="CA98" s="236"/>
      <c r="CB98" s="236"/>
      <c r="CC98" s="236"/>
      <c r="CD98" s="236"/>
      <c r="CE98" s="236"/>
      <c r="CF98" s="236"/>
      <c r="CG98" s="236"/>
      <c r="CH98" s="236"/>
      <c r="CI98" s="236"/>
      <c r="CJ98" s="236"/>
      <c r="CK98" s="236"/>
      <c r="CL98" s="236"/>
      <c r="CM98" s="236"/>
      <c r="CN98" s="236"/>
      <c r="CO98" s="236"/>
      <c r="CP98" s="236"/>
      <c r="CQ98" s="236"/>
      <c r="CR98" s="236"/>
      <c r="CS98" s="236"/>
      <c r="CT98" s="236"/>
      <c r="CU98" s="236"/>
      <c r="CV98" s="236"/>
      <c r="CW98" s="236"/>
      <c r="CX98" s="236"/>
      <c r="CY98" s="236"/>
      <c r="CZ98" s="236"/>
      <c r="DA98" s="236"/>
      <c r="DB98" s="236"/>
      <c r="DC98" s="236"/>
      <c r="DD98" s="236"/>
      <c r="DE98" s="236"/>
      <c r="DF98" s="236"/>
      <c r="DG98" s="236"/>
      <c r="DH98" s="236"/>
      <c r="DI98" s="236"/>
      <c r="DJ98" s="236"/>
      <c r="DK98" s="236"/>
      <c r="DL98" s="236"/>
      <c r="DM98" s="236"/>
      <c r="DN98" s="236"/>
      <c r="DO98" s="236"/>
      <c r="DP98" s="236"/>
      <c r="DQ98" s="236"/>
      <c r="DR98" s="236"/>
      <c r="DS98" s="236"/>
      <c r="DT98" s="236"/>
      <c r="DU98" s="236"/>
      <c r="DV98" s="236"/>
      <c r="DW98" s="236"/>
      <c r="DX98" s="236"/>
      <c r="DY98" s="236"/>
      <c r="DZ98" s="236"/>
      <c r="EA98" s="236"/>
      <c r="EB98" s="236"/>
      <c r="EC98" s="236"/>
      <c r="ED98" s="236"/>
      <c r="EE98" s="236"/>
      <c r="EF98" s="236"/>
      <c r="EG98" s="236"/>
      <c r="EH98" s="236"/>
      <c r="EI98" s="236"/>
      <c r="EJ98" s="236"/>
      <c r="EK98" s="236"/>
      <c r="EL98" s="236"/>
      <c r="EM98" s="236"/>
      <c r="EN98" s="236"/>
      <c r="EO98" s="236"/>
      <c r="EP98" s="236"/>
      <c r="EQ98" s="236"/>
      <c r="ER98" s="236"/>
      <c r="ES98" s="236"/>
      <c r="ET98" s="236"/>
      <c r="EU98" s="236"/>
      <c r="EV98" s="236"/>
      <c r="EW98" s="236"/>
      <c r="EX98" s="236"/>
      <c r="EY98" s="236"/>
      <c r="EZ98" s="236"/>
      <c r="FA98" s="236"/>
      <c r="FB98" s="236"/>
      <c r="FC98" s="236"/>
      <c r="FD98" s="236"/>
      <c r="FE98" s="236"/>
      <c r="FF98" s="236"/>
      <c r="FG98" s="236"/>
      <c r="FH98" s="236"/>
      <c r="FI98" s="236"/>
      <c r="FJ98" s="236"/>
      <c r="FK98" s="236"/>
      <c r="FL98" s="236"/>
      <c r="FM98" s="236"/>
      <c r="FN98" s="236"/>
      <c r="FO98" s="236"/>
      <c r="FP98" s="236"/>
      <c r="FQ98" s="236"/>
      <c r="FR98" s="236"/>
      <c r="FS98" s="236"/>
      <c r="FT98" s="236"/>
      <c r="FU98" s="236"/>
      <c r="FV98" s="236"/>
      <c r="FW98" s="236"/>
      <c r="FX98" s="236"/>
      <c r="FY98" s="236"/>
      <c r="FZ98" s="236"/>
      <c r="GA98" s="236"/>
      <c r="GB98" s="236"/>
      <c r="GC98" s="236"/>
      <c r="GD98" s="236"/>
      <c r="GE98" s="236"/>
      <c r="GF98" s="236"/>
      <c r="GG98" s="236"/>
      <c r="GH98" s="236"/>
      <c r="GI98" s="236"/>
      <c r="GJ98" s="236"/>
      <c r="GK98" s="236"/>
      <c r="GL98" s="236"/>
      <c r="GM98" s="236"/>
      <c r="GN98" s="236"/>
      <c r="GO98" s="236"/>
      <c r="GP98" s="236"/>
      <c r="GQ98" s="236"/>
      <c r="GR98" s="236"/>
      <c r="GS98" s="236"/>
      <c r="GT98" s="236"/>
      <c r="GU98" s="236"/>
      <c r="GV98" s="236"/>
      <c r="GW98" s="236"/>
      <c r="GX98" s="236"/>
      <c r="GY98" s="236"/>
      <c r="GZ98" s="236"/>
      <c r="HA98" s="236"/>
      <c r="HB98" s="236"/>
      <c r="HC98" s="236"/>
      <c r="HD98" s="236"/>
      <c r="HE98" s="236"/>
      <c r="HF98" s="236"/>
      <c r="HG98" s="236"/>
      <c r="HH98" s="236"/>
    </row>
    <row r="99" s="213" customFormat="1" ht="24" customHeight="1" spans="1:216">
      <c r="A99" s="236"/>
      <c r="B99" s="236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36"/>
      <c r="AH99" s="236"/>
      <c r="AI99" s="236"/>
      <c r="AJ99" s="236"/>
      <c r="AK99" s="236"/>
      <c r="AL99" s="236"/>
      <c r="AM99" s="236"/>
      <c r="AN99" s="236"/>
      <c r="AO99" s="236"/>
      <c r="AP99" s="236"/>
      <c r="AQ99" s="236"/>
      <c r="AR99" s="236"/>
      <c r="AS99" s="236"/>
      <c r="AT99" s="236"/>
      <c r="AU99" s="236"/>
      <c r="AV99" s="236"/>
      <c r="AW99" s="236"/>
      <c r="AX99" s="236"/>
      <c r="AY99" s="236"/>
      <c r="AZ99" s="236"/>
      <c r="BA99" s="236"/>
      <c r="BB99" s="236"/>
      <c r="BC99" s="236"/>
      <c r="BD99" s="236"/>
      <c r="BE99" s="236"/>
      <c r="BF99" s="236"/>
      <c r="BG99" s="236"/>
      <c r="BH99" s="236"/>
      <c r="BI99" s="236"/>
      <c r="BJ99" s="236"/>
      <c r="BK99" s="236"/>
      <c r="BL99" s="236"/>
      <c r="BM99" s="236"/>
      <c r="BN99" s="236"/>
      <c r="BO99" s="236"/>
      <c r="BP99" s="236"/>
      <c r="BQ99" s="236"/>
      <c r="BR99" s="236"/>
      <c r="BS99" s="236"/>
      <c r="BT99" s="236"/>
      <c r="BU99" s="236"/>
      <c r="BV99" s="236"/>
      <c r="BW99" s="236"/>
      <c r="BX99" s="236"/>
      <c r="BY99" s="236"/>
      <c r="BZ99" s="236"/>
      <c r="CA99" s="236"/>
      <c r="CB99" s="236"/>
      <c r="CC99" s="236"/>
      <c r="CD99" s="236"/>
      <c r="CE99" s="236"/>
      <c r="CF99" s="236"/>
      <c r="CG99" s="236"/>
      <c r="CH99" s="236"/>
      <c r="CI99" s="236"/>
      <c r="CJ99" s="236"/>
      <c r="CK99" s="236"/>
      <c r="CL99" s="236"/>
      <c r="CM99" s="236"/>
      <c r="CN99" s="236"/>
      <c r="CO99" s="236"/>
      <c r="CP99" s="236"/>
      <c r="CQ99" s="236"/>
      <c r="CR99" s="236"/>
      <c r="CS99" s="236"/>
      <c r="CT99" s="236"/>
      <c r="CU99" s="236"/>
      <c r="CV99" s="236"/>
      <c r="CW99" s="236"/>
      <c r="CX99" s="236"/>
      <c r="CY99" s="236"/>
      <c r="CZ99" s="236"/>
      <c r="DA99" s="236"/>
      <c r="DB99" s="236"/>
      <c r="DC99" s="236"/>
      <c r="DD99" s="236"/>
      <c r="DE99" s="236"/>
      <c r="DF99" s="236"/>
      <c r="DG99" s="236"/>
      <c r="DH99" s="236"/>
      <c r="DI99" s="236"/>
      <c r="DJ99" s="236"/>
      <c r="DK99" s="236"/>
      <c r="DL99" s="236"/>
      <c r="DM99" s="236"/>
      <c r="DN99" s="236"/>
      <c r="DO99" s="236"/>
      <c r="DP99" s="236"/>
      <c r="DQ99" s="236"/>
      <c r="DR99" s="236"/>
      <c r="DS99" s="236"/>
      <c r="DT99" s="236"/>
      <c r="DU99" s="236"/>
      <c r="DV99" s="236"/>
      <c r="DW99" s="236"/>
      <c r="DX99" s="236"/>
      <c r="DY99" s="236"/>
      <c r="DZ99" s="236"/>
      <c r="EA99" s="236"/>
      <c r="EB99" s="236"/>
      <c r="EC99" s="236"/>
      <c r="ED99" s="236"/>
      <c r="EE99" s="236"/>
      <c r="EF99" s="236"/>
      <c r="EG99" s="236"/>
      <c r="EH99" s="236"/>
      <c r="EI99" s="236"/>
      <c r="EJ99" s="236"/>
      <c r="EK99" s="236"/>
      <c r="EL99" s="236"/>
      <c r="EM99" s="236"/>
      <c r="EN99" s="236"/>
      <c r="EO99" s="236"/>
      <c r="EP99" s="236"/>
      <c r="EQ99" s="236"/>
      <c r="ER99" s="236"/>
      <c r="ES99" s="236"/>
      <c r="ET99" s="236"/>
      <c r="EU99" s="236"/>
      <c r="EV99" s="236"/>
      <c r="EW99" s="236"/>
      <c r="EX99" s="236"/>
      <c r="EY99" s="236"/>
      <c r="EZ99" s="236"/>
      <c r="FA99" s="236"/>
      <c r="FB99" s="236"/>
      <c r="FC99" s="236"/>
      <c r="FD99" s="236"/>
      <c r="FE99" s="236"/>
      <c r="FF99" s="236"/>
      <c r="FG99" s="236"/>
      <c r="FH99" s="236"/>
      <c r="FI99" s="236"/>
      <c r="FJ99" s="236"/>
      <c r="FK99" s="236"/>
      <c r="FL99" s="236"/>
      <c r="FM99" s="236"/>
      <c r="FN99" s="236"/>
      <c r="FO99" s="236"/>
      <c r="FP99" s="236"/>
      <c r="FQ99" s="236"/>
      <c r="FR99" s="236"/>
      <c r="FS99" s="236"/>
      <c r="FT99" s="236"/>
      <c r="FU99" s="236"/>
      <c r="FV99" s="236"/>
      <c r="FW99" s="236"/>
      <c r="FX99" s="236"/>
      <c r="FY99" s="236"/>
      <c r="FZ99" s="236"/>
      <c r="GA99" s="236"/>
      <c r="GB99" s="236"/>
      <c r="GC99" s="236"/>
      <c r="GD99" s="236"/>
      <c r="GE99" s="236"/>
      <c r="GF99" s="236"/>
      <c r="GG99" s="236"/>
      <c r="GH99" s="236"/>
      <c r="GI99" s="236"/>
      <c r="GJ99" s="236"/>
      <c r="GK99" s="236"/>
      <c r="GL99" s="236"/>
      <c r="GM99" s="236"/>
      <c r="GN99" s="236"/>
      <c r="GO99" s="236"/>
      <c r="GP99" s="236"/>
      <c r="GQ99" s="236"/>
      <c r="GR99" s="236"/>
      <c r="GS99" s="236"/>
      <c r="GT99" s="236"/>
      <c r="GU99" s="236"/>
      <c r="GV99" s="236"/>
      <c r="GW99" s="236"/>
      <c r="GX99" s="236"/>
      <c r="GY99" s="236"/>
      <c r="GZ99" s="236"/>
      <c r="HA99" s="236"/>
      <c r="HB99" s="236"/>
      <c r="HC99" s="236"/>
      <c r="HD99" s="236"/>
      <c r="HE99" s="236"/>
      <c r="HF99" s="236"/>
      <c r="HG99" s="236"/>
      <c r="HH99" s="236"/>
    </row>
    <row r="100" s="213" customFormat="1" ht="24" customHeight="1" spans="1:216">
      <c r="A100" s="236"/>
      <c r="B100" s="236"/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236"/>
      <c r="AH100" s="236"/>
      <c r="AI100" s="236"/>
      <c r="AJ100" s="236"/>
      <c r="AK100" s="236"/>
      <c r="AL100" s="236"/>
      <c r="AM100" s="236"/>
      <c r="AN100" s="236"/>
      <c r="AO100" s="236"/>
      <c r="AP100" s="236"/>
      <c r="AQ100" s="236"/>
      <c r="AR100" s="236"/>
      <c r="AS100" s="236"/>
      <c r="AT100" s="236"/>
      <c r="AU100" s="236"/>
      <c r="AV100" s="236"/>
      <c r="AW100" s="236"/>
      <c r="AX100" s="236"/>
      <c r="AY100" s="236"/>
      <c r="AZ100" s="236"/>
      <c r="BA100" s="236"/>
      <c r="BB100" s="236"/>
      <c r="BC100" s="236"/>
      <c r="BD100" s="236"/>
      <c r="BE100" s="236"/>
      <c r="BF100" s="236"/>
      <c r="BG100" s="236"/>
      <c r="BH100" s="236"/>
      <c r="BI100" s="236"/>
      <c r="BJ100" s="236"/>
      <c r="BK100" s="236"/>
      <c r="BL100" s="236"/>
      <c r="BM100" s="236"/>
      <c r="BN100" s="236"/>
      <c r="BO100" s="236"/>
      <c r="BP100" s="236"/>
      <c r="BQ100" s="236"/>
      <c r="BR100" s="236"/>
      <c r="BS100" s="236"/>
      <c r="BT100" s="236"/>
      <c r="BU100" s="236"/>
      <c r="BV100" s="236"/>
      <c r="BW100" s="236"/>
      <c r="BX100" s="236"/>
      <c r="BY100" s="236"/>
      <c r="BZ100" s="236"/>
      <c r="CA100" s="236"/>
      <c r="CB100" s="236"/>
      <c r="CC100" s="236"/>
      <c r="CD100" s="236"/>
      <c r="CE100" s="236"/>
      <c r="CF100" s="236"/>
      <c r="CG100" s="236"/>
      <c r="CH100" s="236"/>
      <c r="CI100" s="236"/>
      <c r="CJ100" s="236"/>
      <c r="CK100" s="236"/>
      <c r="CL100" s="236"/>
      <c r="CM100" s="236"/>
      <c r="CN100" s="236"/>
      <c r="CO100" s="236"/>
      <c r="CP100" s="236"/>
      <c r="CQ100" s="236"/>
      <c r="CR100" s="236"/>
      <c r="CS100" s="236"/>
      <c r="CT100" s="236"/>
      <c r="CU100" s="236"/>
      <c r="CV100" s="236"/>
      <c r="CW100" s="236"/>
      <c r="CX100" s="236"/>
      <c r="CY100" s="236"/>
      <c r="CZ100" s="236"/>
      <c r="DA100" s="236"/>
      <c r="DB100" s="236"/>
      <c r="DC100" s="236"/>
      <c r="DD100" s="236"/>
      <c r="DE100" s="236"/>
      <c r="DF100" s="236"/>
      <c r="DG100" s="236"/>
      <c r="DH100" s="236"/>
      <c r="DI100" s="236"/>
      <c r="DJ100" s="236"/>
      <c r="DK100" s="236"/>
      <c r="DL100" s="236"/>
      <c r="DM100" s="236"/>
      <c r="DN100" s="236"/>
      <c r="DO100" s="236"/>
      <c r="DP100" s="236"/>
      <c r="DQ100" s="236"/>
      <c r="DR100" s="236"/>
      <c r="DS100" s="236"/>
      <c r="DT100" s="236"/>
      <c r="DU100" s="236"/>
      <c r="DV100" s="236"/>
      <c r="DW100" s="236"/>
      <c r="DX100" s="236"/>
      <c r="DY100" s="236"/>
      <c r="DZ100" s="236"/>
      <c r="EA100" s="236"/>
      <c r="EB100" s="236"/>
      <c r="EC100" s="236"/>
      <c r="ED100" s="236"/>
      <c r="EE100" s="236"/>
      <c r="EF100" s="236"/>
      <c r="EG100" s="236"/>
      <c r="EH100" s="236"/>
      <c r="EI100" s="236"/>
      <c r="EJ100" s="236"/>
      <c r="EK100" s="236"/>
      <c r="EL100" s="236"/>
      <c r="EM100" s="236"/>
      <c r="EN100" s="236"/>
      <c r="EO100" s="236"/>
      <c r="EP100" s="236"/>
      <c r="EQ100" s="236"/>
      <c r="ER100" s="236"/>
      <c r="ES100" s="236"/>
      <c r="ET100" s="236"/>
      <c r="EU100" s="236"/>
      <c r="EV100" s="236"/>
      <c r="EW100" s="236"/>
      <c r="EX100" s="236"/>
      <c r="EY100" s="236"/>
      <c r="EZ100" s="236"/>
      <c r="FA100" s="236"/>
      <c r="FB100" s="236"/>
      <c r="FC100" s="236"/>
      <c r="FD100" s="236"/>
      <c r="FE100" s="236"/>
      <c r="FF100" s="236"/>
      <c r="FG100" s="236"/>
      <c r="FH100" s="236"/>
      <c r="FI100" s="236"/>
      <c r="FJ100" s="236"/>
      <c r="FK100" s="236"/>
      <c r="FL100" s="236"/>
      <c r="FM100" s="236"/>
      <c r="FN100" s="236"/>
      <c r="FO100" s="236"/>
      <c r="FP100" s="236"/>
      <c r="FQ100" s="236"/>
      <c r="FR100" s="236"/>
      <c r="FS100" s="236"/>
      <c r="FT100" s="236"/>
      <c r="FU100" s="236"/>
      <c r="FV100" s="236"/>
      <c r="FW100" s="236"/>
      <c r="FX100" s="236"/>
      <c r="FY100" s="236"/>
      <c r="FZ100" s="236"/>
      <c r="GA100" s="236"/>
      <c r="GB100" s="236"/>
      <c r="GC100" s="236"/>
      <c r="GD100" s="236"/>
      <c r="GE100" s="236"/>
      <c r="GF100" s="236"/>
      <c r="GG100" s="236"/>
      <c r="GH100" s="236"/>
      <c r="GI100" s="236"/>
      <c r="GJ100" s="236"/>
      <c r="GK100" s="236"/>
      <c r="GL100" s="236"/>
      <c r="GM100" s="236"/>
      <c r="GN100" s="236"/>
      <c r="GO100" s="236"/>
      <c r="GP100" s="236"/>
      <c r="GQ100" s="236"/>
      <c r="GR100" s="236"/>
      <c r="GS100" s="236"/>
      <c r="GT100" s="236"/>
      <c r="GU100" s="236"/>
      <c r="GV100" s="236"/>
      <c r="GW100" s="236"/>
      <c r="GX100" s="236"/>
      <c r="GY100" s="236"/>
      <c r="GZ100" s="236"/>
      <c r="HA100" s="236"/>
      <c r="HB100" s="236"/>
      <c r="HC100" s="236"/>
      <c r="HD100" s="236"/>
      <c r="HE100" s="236"/>
      <c r="HF100" s="236"/>
      <c r="HG100" s="236"/>
      <c r="HH100" s="236"/>
    </row>
    <row r="101" s="213" customFormat="1" ht="24" customHeight="1" spans="1:216">
      <c r="A101" s="236"/>
      <c r="B101" s="236"/>
      <c r="C101" s="236"/>
      <c r="D101" s="236"/>
      <c r="E101" s="236"/>
      <c r="F101" s="236"/>
      <c r="G101" s="236"/>
      <c r="H101" s="236"/>
      <c r="I101" s="236"/>
      <c r="J101" s="214"/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  <c r="AA101" s="236"/>
      <c r="AB101" s="236"/>
      <c r="AC101" s="236"/>
      <c r="AD101" s="236"/>
      <c r="AE101" s="236"/>
      <c r="AF101" s="236"/>
      <c r="AG101" s="236"/>
      <c r="AH101" s="236"/>
      <c r="AI101" s="236"/>
      <c r="AJ101" s="236"/>
      <c r="AK101" s="236"/>
      <c r="AL101" s="236"/>
      <c r="AM101" s="236"/>
      <c r="AN101" s="236"/>
      <c r="AO101" s="236"/>
      <c r="AP101" s="236"/>
      <c r="AQ101" s="236"/>
      <c r="AR101" s="236"/>
      <c r="AS101" s="236"/>
      <c r="AT101" s="236"/>
      <c r="AU101" s="236"/>
      <c r="AV101" s="236"/>
      <c r="AW101" s="236"/>
      <c r="AX101" s="236"/>
      <c r="AY101" s="236"/>
      <c r="AZ101" s="236"/>
      <c r="BA101" s="236"/>
      <c r="BB101" s="236"/>
      <c r="BC101" s="236"/>
      <c r="BD101" s="236"/>
      <c r="BE101" s="236"/>
      <c r="BF101" s="236"/>
      <c r="BG101" s="236"/>
      <c r="BH101" s="236"/>
      <c r="BI101" s="236"/>
      <c r="BJ101" s="236"/>
      <c r="BK101" s="236"/>
      <c r="BL101" s="236"/>
      <c r="BM101" s="236"/>
      <c r="BN101" s="236"/>
      <c r="BO101" s="236"/>
      <c r="BP101" s="236"/>
      <c r="BQ101" s="236"/>
      <c r="BR101" s="236"/>
      <c r="BS101" s="236"/>
      <c r="BT101" s="236"/>
      <c r="BU101" s="236"/>
      <c r="BV101" s="236"/>
      <c r="BW101" s="236"/>
      <c r="BX101" s="236"/>
      <c r="BY101" s="236"/>
      <c r="BZ101" s="236"/>
      <c r="CA101" s="236"/>
      <c r="CB101" s="236"/>
      <c r="CC101" s="236"/>
      <c r="CD101" s="236"/>
      <c r="CE101" s="236"/>
      <c r="CF101" s="236"/>
      <c r="CG101" s="236"/>
      <c r="CH101" s="236"/>
      <c r="CI101" s="236"/>
      <c r="CJ101" s="236"/>
      <c r="CK101" s="236"/>
      <c r="CL101" s="236"/>
      <c r="CM101" s="236"/>
      <c r="CN101" s="236"/>
      <c r="CO101" s="236"/>
      <c r="CP101" s="236"/>
      <c r="CQ101" s="236"/>
      <c r="CR101" s="236"/>
      <c r="CS101" s="236"/>
      <c r="CT101" s="236"/>
      <c r="CU101" s="236"/>
      <c r="CV101" s="236"/>
      <c r="CW101" s="236"/>
      <c r="CX101" s="236"/>
      <c r="CY101" s="236"/>
      <c r="CZ101" s="236"/>
      <c r="DA101" s="236"/>
      <c r="DB101" s="236"/>
      <c r="DC101" s="236"/>
      <c r="DD101" s="236"/>
      <c r="DE101" s="236"/>
      <c r="DF101" s="236"/>
      <c r="DG101" s="236"/>
      <c r="DH101" s="236"/>
      <c r="DI101" s="236"/>
      <c r="DJ101" s="236"/>
      <c r="DK101" s="236"/>
      <c r="DL101" s="236"/>
      <c r="DM101" s="236"/>
      <c r="DN101" s="236"/>
      <c r="DO101" s="236"/>
      <c r="DP101" s="236"/>
      <c r="DQ101" s="236"/>
      <c r="DR101" s="236"/>
      <c r="DS101" s="236"/>
      <c r="DT101" s="236"/>
      <c r="DU101" s="236"/>
      <c r="DV101" s="236"/>
      <c r="DW101" s="236"/>
      <c r="DX101" s="236"/>
      <c r="DY101" s="236"/>
      <c r="DZ101" s="236"/>
      <c r="EA101" s="236"/>
      <c r="EB101" s="236"/>
      <c r="EC101" s="236"/>
      <c r="ED101" s="236"/>
      <c r="EE101" s="236"/>
      <c r="EF101" s="236"/>
      <c r="EG101" s="236"/>
      <c r="EH101" s="236"/>
      <c r="EI101" s="236"/>
      <c r="EJ101" s="236"/>
      <c r="EK101" s="236"/>
      <c r="EL101" s="236"/>
      <c r="EM101" s="236"/>
      <c r="EN101" s="236"/>
      <c r="EO101" s="236"/>
      <c r="EP101" s="236"/>
      <c r="EQ101" s="236"/>
      <c r="ER101" s="236"/>
      <c r="ES101" s="236"/>
      <c r="ET101" s="236"/>
      <c r="EU101" s="236"/>
      <c r="EV101" s="236"/>
      <c r="EW101" s="236"/>
      <c r="EX101" s="236"/>
      <c r="EY101" s="236"/>
      <c r="EZ101" s="236"/>
      <c r="FA101" s="236"/>
      <c r="FB101" s="236"/>
      <c r="FC101" s="236"/>
      <c r="FD101" s="236"/>
      <c r="FE101" s="236"/>
      <c r="FF101" s="236"/>
      <c r="FG101" s="236"/>
      <c r="FH101" s="236"/>
      <c r="FI101" s="236"/>
      <c r="FJ101" s="236"/>
      <c r="FK101" s="236"/>
      <c r="FL101" s="236"/>
      <c r="FM101" s="236"/>
      <c r="FN101" s="236"/>
      <c r="FO101" s="236"/>
      <c r="FP101" s="236"/>
      <c r="FQ101" s="236"/>
      <c r="FR101" s="236"/>
      <c r="FS101" s="236"/>
      <c r="FT101" s="236"/>
      <c r="FU101" s="236"/>
      <c r="FV101" s="236"/>
      <c r="FW101" s="236"/>
      <c r="FX101" s="236"/>
      <c r="FY101" s="236"/>
      <c r="FZ101" s="236"/>
      <c r="GA101" s="236"/>
      <c r="GB101" s="236"/>
      <c r="GC101" s="236"/>
      <c r="GD101" s="236"/>
      <c r="GE101" s="236"/>
      <c r="GF101" s="236"/>
      <c r="GG101" s="236"/>
      <c r="GH101" s="236"/>
      <c r="GI101" s="236"/>
      <c r="GJ101" s="236"/>
      <c r="GK101" s="236"/>
      <c r="GL101" s="236"/>
      <c r="GM101" s="236"/>
      <c r="GN101" s="236"/>
      <c r="GO101" s="236"/>
      <c r="GP101" s="236"/>
      <c r="GQ101" s="236"/>
      <c r="GR101" s="236"/>
      <c r="GS101" s="236"/>
      <c r="GT101" s="236"/>
      <c r="GU101" s="236"/>
      <c r="GV101" s="236"/>
      <c r="GW101" s="236"/>
      <c r="GX101" s="236"/>
      <c r="GY101" s="236"/>
      <c r="GZ101" s="236"/>
      <c r="HA101" s="236"/>
      <c r="HB101" s="236"/>
      <c r="HC101" s="236"/>
      <c r="HD101" s="236"/>
      <c r="HE101" s="236"/>
      <c r="HF101" s="236"/>
      <c r="HG101" s="236"/>
      <c r="HH101" s="236"/>
    </row>
    <row r="102" s="213" customFormat="1" ht="24" customHeight="1" spans="1:216">
      <c r="A102" s="236"/>
      <c r="B102" s="236"/>
      <c r="C102" s="236"/>
      <c r="D102" s="236"/>
      <c r="E102" s="236"/>
      <c r="F102" s="236"/>
      <c r="G102" s="236"/>
      <c r="H102" s="236"/>
      <c r="I102" s="236"/>
      <c r="J102" s="214"/>
      <c r="K102" s="236"/>
      <c r="L102" s="236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  <c r="AA102" s="236"/>
      <c r="AB102" s="236"/>
      <c r="AC102" s="236"/>
      <c r="AD102" s="236"/>
      <c r="AE102" s="236"/>
      <c r="AF102" s="236"/>
      <c r="AG102" s="236"/>
      <c r="AH102" s="236"/>
      <c r="AI102" s="236"/>
      <c r="AJ102" s="236"/>
      <c r="AK102" s="236"/>
      <c r="AL102" s="236"/>
      <c r="AM102" s="236"/>
      <c r="AN102" s="236"/>
      <c r="AO102" s="236"/>
      <c r="AP102" s="236"/>
      <c r="AQ102" s="236"/>
      <c r="AR102" s="236"/>
      <c r="AS102" s="236"/>
      <c r="AT102" s="236"/>
      <c r="AU102" s="236"/>
      <c r="AV102" s="236"/>
      <c r="AW102" s="236"/>
      <c r="AX102" s="236"/>
      <c r="AY102" s="236"/>
      <c r="AZ102" s="236"/>
      <c r="BA102" s="236"/>
      <c r="BB102" s="236"/>
      <c r="BC102" s="236"/>
      <c r="BD102" s="236"/>
      <c r="BE102" s="236"/>
      <c r="BF102" s="236"/>
      <c r="BG102" s="236"/>
      <c r="BH102" s="236"/>
      <c r="BI102" s="236"/>
      <c r="BJ102" s="236"/>
      <c r="BK102" s="236"/>
      <c r="BL102" s="236"/>
      <c r="BM102" s="236"/>
      <c r="BN102" s="236"/>
      <c r="BO102" s="236"/>
      <c r="BP102" s="236"/>
      <c r="BQ102" s="236"/>
      <c r="BR102" s="236"/>
      <c r="BS102" s="236"/>
      <c r="BT102" s="236"/>
      <c r="BU102" s="236"/>
      <c r="BV102" s="236"/>
      <c r="BW102" s="236"/>
      <c r="BX102" s="236"/>
      <c r="BY102" s="236"/>
      <c r="BZ102" s="236"/>
      <c r="CA102" s="236"/>
      <c r="CB102" s="236"/>
      <c r="CC102" s="236"/>
      <c r="CD102" s="236"/>
      <c r="CE102" s="236"/>
      <c r="CF102" s="236"/>
      <c r="CG102" s="236"/>
      <c r="CH102" s="236"/>
      <c r="CI102" s="236"/>
      <c r="CJ102" s="236"/>
      <c r="CK102" s="236"/>
      <c r="CL102" s="236"/>
      <c r="CM102" s="236"/>
      <c r="CN102" s="236"/>
      <c r="CO102" s="236"/>
      <c r="CP102" s="236"/>
      <c r="CQ102" s="236"/>
      <c r="CR102" s="236"/>
      <c r="CS102" s="236"/>
      <c r="CT102" s="236"/>
      <c r="CU102" s="236"/>
      <c r="CV102" s="236"/>
      <c r="CW102" s="236"/>
      <c r="CX102" s="236"/>
      <c r="CY102" s="236"/>
      <c r="CZ102" s="236"/>
      <c r="DA102" s="236"/>
      <c r="DB102" s="236"/>
      <c r="DC102" s="236"/>
      <c r="DD102" s="236"/>
      <c r="DE102" s="236"/>
      <c r="DF102" s="236"/>
      <c r="DG102" s="236"/>
      <c r="DH102" s="236"/>
      <c r="DI102" s="236"/>
      <c r="DJ102" s="236"/>
      <c r="DK102" s="236"/>
      <c r="DL102" s="236"/>
      <c r="DM102" s="236"/>
      <c r="DN102" s="236"/>
      <c r="DO102" s="236"/>
      <c r="DP102" s="236"/>
      <c r="DQ102" s="236"/>
      <c r="DR102" s="236"/>
      <c r="DS102" s="236"/>
      <c r="DT102" s="236"/>
      <c r="DU102" s="236"/>
      <c r="DV102" s="236"/>
      <c r="DW102" s="236"/>
      <c r="DX102" s="236"/>
      <c r="DY102" s="236"/>
      <c r="DZ102" s="236"/>
      <c r="EA102" s="236"/>
      <c r="EB102" s="236"/>
      <c r="EC102" s="236"/>
      <c r="ED102" s="236"/>
      <c r="EE102" s="236"/>
      <c r="EF102" s="236"/>
      <c r="EG102" s="236"/>
      <c r="EH102" s="236"/>
      <c r="EI102" s="236"/>
      <c r="EJ102" s="236"/>
      <c r="EK102" s="236"/>
      <c r="EL102" s="236"/>
      <c r="EM102" s="236"/>
      <c r="EN102" s="236"/>
      <c r="EO102" s="236"/>
      <c r="EP102" s="236"/>
      <c r="EQ102" s="236"/>
      <c r="ER102" s="236"/>
      <c r="ES102" s="236"/>
      <c r="ET102" s="236"/>
      <c r="EU102" s="236"/>
      <c r="EV102" s="236"/>
      <c r="EW102" s="236"/>
      <c r="EX102" s="236"/>
      <c r="EY102" s="236"/>
      <c r="EZ102" s="236"/>
      <c r="FA102" s="236"/>
      <c r="FB102" s="236"/>
      <c r="FC102" s="236"/>
      <c r="FD102" s="236"/>
      <c r="FE102" s="236"/>
      <c r="FF102" s="236"/>
      <c r="FG102" s="236"/>
      <c r="FH102" s="236"/>
      <c r="FI102" s="236"/>
      <c r="FJ102" s="236"/>
      <c r="FK102" s="236"/>
      <c r="FL102" s="236"/>
      <c r="FM102" s="236"/>
      <c r="FN102" s="236"/>
      <c r="FO102" s="236"/>
      <c r="FP102" s="236"/>
      <c r="FQ102" s="236"/>
      <c r="FR102" s="236"/>
      <c r="FS102" s="236"/>
      <c r="FT102" s="236"/>
      <c r="FU102" s="236"/>
      <c r="FV102" s="236"/>
      <c r="FW102" s="236"/>
      <c r="FX102" s="236"/>
      <c r="FY102" s="236"/>
      <c r="FZ102" s="236"/>
      <c r="GA102" s="236"/>
      <c r="GB102" s="236"/>
      <c r="GC102" s="236"/>
      <c r="GD102" s="236"/>
      <c r="GE102" s="236"/>
      <c r="GF102" s="236"/>
      <c r="GG102" s="236"/>
      <c r="GH102" s="236"/>
      <c r="GI102" s="236"/>
      <c r="GJ102" s="236"/>
      <c r="GK102" s="236"/>
      <c r="GL102" s="236"/>
      <c r="GM102" s="236"/>
      <c r="GN102" s="236"/>
      <c r="GO102" s="236"/>
      <c r="GP102" s="236"/>
      <c r="GQ102" s="236"/>
      <c r="GR102" s="236"/>
      <c r="GS102" s="236"/>
      <c r="GT102" s="236"/>
      <c r="GU102" s="236"/>
      <c r="GV102" s="236"/>
      <c r="GW102" s="236"/>
      <c r="GX102" s="236"/>
      <c r="GY102" s="236"/>
      <c r="GZ102" s="236"/>
      <c r="HA102" s="236"/>
      <c r="HB102" s="236"/>
      <c r="HC102" s="236"/>
      <c r="HD102" s="236"/>
      <c r="HE102" s="236"/>
      <c r="HF102" s="236"/>
      <c r="HG102" s="236"/>
      <c r="HH102" s="236"/>
    </row>
    <row r="103" s="213" customFormat="1" ht="24" customHeight="1" spans="1:216">
      <c r="A103" s="236"/>
      <c r="B103" s="236"/>
      <c r="C103" s="236"/>
      <c r="D103" s="236"/>
      <c r="E103" s="236"/>
      <c r="F103" s="236"/>
      <c r="G103" s="236"/>
      <c r="H103" s="236"/>
      <c r="I103" s="236"/>
      <c r="J103" s="214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  <c r="AA103" s="236"/>
      <c r="AB103" s="236"/>
      <c r="AC103" s="236"/>
      <c r="AD103" s="236"/>
      <c r="AE103" s="236"/>
      <c r="AF103" s="236"/>
      <c r="AG103" s="236"/>
      <c r="AH103" s="236"/>
      <c r="AI103" s="236"/>
      <c r="AJ103" s="236"/>
      <c r="AK103" s="236"/>
      <c r="AL103" s="236"/>
      <c r="AM103" s="236"/>
      <c r="AN103" s="236"/>
      <c r="AO103" s="236"/>
      <c r="AP103" s="236"/>
      <c r="AQ103" s="236"/>
      <c r="AR103" s="236"/>
      <c r="AS103" s="236"/>
      <c r="AT103" s="236"/>
      <c r="AU103" s="236"/>
      <c r="AV103" s="236"/>
      <c r="AW103" s="236"/>
      <c r="AX103" s="236"/>
      <c r="AY103" s="236"/>
      <c r="AZ103" s="236"/>
      <c r="BA103" s="236"/>
      <c r="BB103" s="236"/>
      <c r="BC103" s="236"/>
      <c r="BD103" s="236"/>
      <c r="BE103" s="236"/>
      <c r="BF103" s="236"/>
      <c r="BG103" s="236"/>
      <c r="BH103" s="236"/>
      <c r="BI103" s="236"/>
      <c r="BJ103" s="236"/>
      <c r="BK103" s="236"/>
      <c r="BL103" s="236"/>
      <c r="BM103" s="236"/>
      <c r="BN103" s="236"/>
      <c r="BO103" s="236"/>
      <c r="BP103" s="236"/>
      <c r="BQ103" s="236"/>
      <c r="BR103" s="236"/>
      <c r="BS103" s="236"/>
      <c r="BT103" s="236"/>
      <c r="BU103" s="236"/>
      <c r="BV103" s="236"/>
      <c r="BW103" s="236"/>
      <c r="BX103" s="236"/>
      <c r="BY103" s="236"/>
      <c r="BZ103" s="236"/>
      <c r="CA103" s="236"/>
      <c r="CB103" s="236"/>
      <c r="CC103" s="236"/>
      <c r="CD103" s="236"/>
      <c r="CE103" s="236"/>
      <c r="CF103" s="236"/>
      <c r="CG103" s="236"/>
      <c r="CH103" s="236"/>
      <c r="CI103" s="236"/>
      <c r="CJ103" s="236"/>
      <c r="CK103" s="236"/>
      <c r="CL103" s="236"/>
      <c r="CM103" s="236"/>
      <c r="CN103" s="236"/>
      <c r="CO103" s="236"/>
      <c r="CP103" s="236"/>
      <c r="CQ103" s="236"/>
      <c r="CR103" s="236"/>
      <c r="CS103" s="236"/>
      <c r="CT103" s="236"/>
      <c r="CU103" s="236"/>
      <c r="CV103" s="236"/>
      <c r="CW103" s="236"/>
      <c r="CX103" s="236"/>
      <c r="CY103" s="236"/>
      <c r="CZ103" s="236"/>
      <c r="DA103" s="236"/>
      <c r="DB103" s="236"/>
      <c r="DC103" s="236"/>
      <c r="DD103" s="236"/>
      <c r="DE103" s="236"/>
      <c r="DF103" s="236"/>
      <c r="DG103" s="236"/>
      <c r="DH103" s="236"/>
      <c r="DI103" s="236"/>
      <c r="DJ103" s="236"/>
      <c r="DK103" s="236"/>
      <c r="DL103" s="236"/>
      <c r="DM103" s="236"/>
      <c r="DN103" s="236"/>
      <c r="DO103" s="236"/>
      <c r="DP103" s="236"/>
      <c r="DQ103" s="236"/>
      <c r="DR103" s="236"/>
      <c r="DS103" s="236"/>
      <c r="DT103" s="236"/>
      <c r="DU103" s="236"/>
      <c r="DV103" s="236"/>
      <c r="DW103" s="236"/>
      <c r="DX103" s="236"/>
      <c r="DY103" s="236"/>
      <c r="DZ103" s="236"/>
      <c r="EA103" s="236"/>
      <c r="EB103" s="236"/>
      <c r="EC103" s="236"/>
      <c r="ED103" s="236"/>
      <c r="EE103" s="236"/>
      <c r="EF103" s="236"/>
      <c r="EG103" s="236"/>
      <c r="EH103" s="236"/>
      <c r="EI103" s="236"/>
      <c r="EJ103" s="236"/>
      <c r="EK103" s="236"/>
      <c r="EL103" s="236"/>
      <c r="EM103" s="236"/>
      <c r="EN103" s="236"/>
      <c r="EO103" s="236"/>
      <c r="EP103" s="236"/>
      <c r="EQ103" s="236"/>
      <c r="ER103" s="236"/>
      <c r="ES103" s="236"/>
      <c r="ET103" s="236"/>
      <c r="EU103" s="236"/>
      <c r="EV103" s="236"/>
      <c r="EW103" s="236"/>
      <c r="EX103" s="236"/>
      <c r="EY103" s="236"/>
      <c r="EZ103" s="236"/>
      <c r="FA103" s="236"/>
      <c r="FB103" s="236"/>
      <c r="FC103" s="236"/>
      <c r="FD103" s="236"/>
      <c r="FE103" s="236"/>
      <c r="FF103" s="236"/>
      <c r="FG103" s="236"/>
      <c r="FH103" s="236"/>
      <c r="FI103" s="236"/>
      <c r="FJ103" s="236"/>
      <c r="FK103" s="236"/>
      <c r="FL103" s="236"/>
      <c r="FM103" s="236"/>
      <c r="FN103" s="236"/>
      <c r="FO103" s="236"/>
      <c r="FP103" s="236"/>
      <c r="FQ103" s="236"/>
      <c r="FR103" s="236"/>
      <c r="FS103" s="236"/>
      <c r="FT103" s="236"/>
      <c r="FU103" s="236"/>
      <c r="FV103" s="236"/>
      <c r="FW103" s="236"/>
      <c r="FX103" s="236"/>
      <c r="FY103" s="236"/>
      <c r="FZ103" s="236"/>
      <c r="GA103" s="236"/>
      <c r="GB103" s="236"/>
      <c r="GC103" s="236"/>
      <c r="GD103" s="236"/>
      <c r="GE103" s="236"/>
      <c r="GF103" s="236"/>
      <c r="GG103" s="236"/>
      <c r="GH103" s="236"/>
      <c r="GI103" s="236"/>
      <c r="GJ103" s="236"/>
      <c r="GK103" s="236"/>
      <c r="GL103" s="236"/>
      <c r="GM103" s="236"/>
      <c r="GN103" s="236"/>
      <c r="GO103" s="236"/>
      <c r="GP103" s="236"/>
      <c r="GQ103" s="236"/>
      <c r="GR103" s="236"/>
      <c r="GS103" s="236"/>
      <c r="GT103" s="236"/>
      <c r="GU103" s="236"/>
      <c r="GV103" s="236"/>
      <c r="GW103" s="236"/>
      <c r="GX103" s="236"/>
      <c r="GY103" s="236"/>
      <c r="GZ103" s="236"/>
      <c r="HA103" s="236"/>
      <c r="HB103" s="236"/>
      <c r="HC103" s="236"/>
      <c r="HD103" s="236"/>
      <c r="HE103" s="236"/>
      <c r="HF103" s="236"/>
      <c r="HG103" s="236"/>
      <c r="HH103" s="236"/>
    </row>
    <row r="104" s="213" customFormat="1" ht="24" customHeight="1" spans="1:216">
      <c r="A104" s="236"/>
      <c r="B104" s="236"/>
      <c r="C104" s="236"/>
      <c r="D104" s="236"/>
      <c r="E104" s="236"/>
      <c r="F104" s="236"/>
      <c r="G104" s="236"/>
      <c r="H104" s="236"/>
      <c r="I104" s="236"/>
      <c r="J104" s="214"/>
      <c r="K104" s="236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  <c r="AA104" s="236"/>
      <c r="AB104" s="236"/>
      <c r="AC104" s="236"/>
      <c r="AD104" s="236"/>
      <c r="AE104" s="236"/>
      <c r="AF104" s="236"/>
      <c r="AG104" s="236"/>
      <c r="AH104" s="236"/>
      <c r="AI104" s="236"/>
      <c r="AJ104" s="236"/>
      <c r="AK104" s="236"/>
      <c r="AL104" s="236"/>
      <c r="AM104" s="236"/>
      <c r="AN104" s="236"/>
      <c r="AO104" s="236"/>
      <c r="AP104" s="236"/>
      <c r="AQ104" s="236"/>
      <c r="AR104" s="236"/>
      <c r="AS104" s="236"/>
      <c r="AT104" s="236"/>
      <c r="AU104" s="236"/>
      <c r="AV104" s="236"/>
      <c r="AW104" s="236"/>
      <c r="AX104" s="236"/>
      <c r="AY104" s="236"/>
      <c r="AZ104" s="236"/>
      <c r="BA104" s="236"/>
      <c r="BB104" s="236"/>
      <c r="BC104" s="236"/>
      <c r="BD104" s="236"/>
      <c r="BE104" s="236"/>
      <c r="BF104" s="236"/>
      <c r="BG104" s="236"/>
      <c r="BH104" s="236"/>
      <c r="BI104" s="236"/>
      <c r="BJ104" s="236"/>
      <c r="BK104" s="236"/>
      <c r="BL104" s="236"/>
      <c r="BM104" s="236"/>
      <c r="BN104" s="236"/>
      <c r="BO104" s="236"/>
      <c r="BP104" s="236"/>
      <c r="BQ104" s="236"/>
      <c r="BR104" s="236"/>
      <c r="BS104" s="236"/>
      <c r="BT104" s="236"/>
      <c r="BU104" s="236"/>
      <c r="BV104" s="236"/>
      <c r="BW104" s="236"/>
      <c r="BX104" s="236"/>
      <c r="BY104" s="236"/>
      <c r="BZ104" s="236"/>
      <c r="CA104" s="236"/>
      <c r="CB104" s="236"/>
      <c r="CC104" s="236"/>
      <c r="CD104" s="236"/>
      <c r="CE104" s="236"/>
      <c r="CF104" s="236"/>
      <c r="CG104" s="236"/>
      <c r="CH104" s="236"/>
      <c r="CI104" s="236"/>
      <c r="CJ104" s="236"/>
      <c r="CK104" s="236"/>
      <c r="CL104" s="236"/>
      <c r="CM104" s="236"/>
      <c r="CN104" s="236"/>
      <c r="CO104" s="236"/>
      <c r="CP104" s="236"/>
      <c r="CQ104" s="236"/>
      <c r="CR104" s="236"/>
      <c r="CS104" s="236"/>
      <c r="CT104" s="236"/>
      <c r="CU104" s="236"/>
      <c r="CV104" s="236"/>
      <c r="CW104" s="236"/>
      <c r="CX104" s="236"/>
      <c r="CY104" s="236"/>
      <c r="CZ104" s="236"/>
      <c r="DA104" s="236"/>
      <c r="DB104" s="236"/>
      <c r="DC104" s="236"/>
      <c r="DD104" s="236"/>
      <c r="DE104" s="236"/>
      <c r="DF104" s="236"/>
      <c r="DG104" s="236"/>
      <c r="DH104" s="236"/>
      <c r="DI104" s="236"/>
      <c r="DJ104" s="236"/>
      <c r="DK104" s="236"/>
      <c r="DL104" s="236"/>
      <c r="DM104" s="236"/>
      <c r="DN104" s="236"/>
      <c r="DO104" s="236"/>
      <c r="DP104" s="236"/>
      <c r="DQ104" s="236"/>
      <c r="DR104" s="236"/>
      <c r="DS104" s="236"/>
      <c r="DT104" s="236"/>
      <c r="DU104" s="236"/>
      <c r="DV104" s="236"/>
      <c r="DW104" s="236"/>
      <c r="DX104" s="236"/>
      <c r="DY104" s="236"/>
      <c r="DZ104" s="236"/>
      <c r="EA104" s="236"/>
      <c r="EB104" s="236"/>
      <c r="EC104" s="236"/>
      <c r="ED104" s="236"/>
      <c r="EE104" s="236"/>
      <c r="EF104" s="236"/>
      <c r="EG104" s="236"/>
      <c r="EH104" s="236"/>
      <c r="EI104" s="236"/>
      <c r="EJ104" s="236"/>
      <c r="EK104" s="236"/>
      <c r="EL104" s="236"/>
      <c r="EM104" s="236"/>
      <c r="EN104" s="236"/>
      <c r="EO104" s="236"/>
      <c r="EP104" s="236"/>
      <c r="EQ104" s="236"/>
      <c r="ER104" s="236"/>
      <c r="ES104" s="236"/>
      <c r="ET104" s="236"/>
      <c r="EU104" s="236"/>
      <c r="EV104" s="236"/>
      <c r="EW104" s="236"/>
      <c r="EX104" s="236"/>
      <c r="EY104" s="236"/>
      <c r="EZ104" s="236"/>
      <c r="FA104" s="236"/>
      <c r="FB104" s="236"/>
      <c r="FC104" s="236"/>
      <c r="FD104" s="236"/>
      <c r="FE104" s="236"/>
      <c r="FF104" s="236"/>
      <c r="FG104" s="236"/>
      <c r="FH104" s="236"/>
      <c r="FI104" s="236"/>
      <c r="FJ104" s="236"/>
      <c r="FK104" s="236"/>
      <c r="FL104" s="236"/>
      <c r="FM104" s="236"/>
      <c r="FN104" s="236"/>
      <c r="FO104" s="236"/>
      <c r="FP104" s="236"/>
      <c r="FQ104" s="236"/>
      <c r="FR104" s="236"/>
      <c r="FS104" s="236"/>
      <c r="FT104" s="236"/>
      <c r="FU104" s="236"/>
      <c r="FV104" s="236"/>
      <c r="FW104" s="236"/>
      <c r="FX104" s="236"/>
      <c r="FY104" s="236"/>
      <c r="FZ104" s="236"/>
      <c r="GA104" s="236"/>
      <c r="GB104" s="236"/>
      <c r="GC104" s="236"/>
      <c r="GD104" s="236"/>
      <c r="GE104" s="236"/>
      <c r="GF104" s="236"/>
      <c r="GG104" s="236"/>
      <c r="GH104" s="236"/>
      <c r="GI104" s="236"/>
      <c r="GJ104" s="236"/>
      <c r="GK104" s="236"/>
      <c r="GL104" s="236"/>
      <c r="GM104" s="236"/>
      <c r="GN104" s="236"/>
      <c r="GO104" s="236"/>
      <c r="GP104" s="236"/>
      <c r="GQ104" s="236"/>
      <c r="GR104" s="236"/>
      <c r="GS104" s="236"/>
      <c r="GT104" s="236"/>
      <c r="GU104" s="236"/>
      <c r="GV104" s="236"/>
      <c r="GW104" s="236"/>
      <c r="GX104" s="236"/>
      <c r="GY104" s="236"/>
      <c r="GZ104" s="236"/>
      <c r="HA104" s="236"/>
      <c r="HB104" s="236"/>
      <c r="HC104" s="236"/>
      <c r="HD104" s="236"/>
      <c r="HE104" s="236"/>
      <c r="HF104" s="236"/>
      <c r="HG104" s="236"/>
      <c r="HH104" s="236"/>
    </row>
    <row r="105" s="213" customFormat="1" ht="24" customHeight="1" spans="1:216">
      <c r="A105" s="236"/>
      <c r="B105" s="236"/>
      <c r="C105" s="236"/>
      <c r="D105" s="236"/>
      <c r="E105" s="236"/>
      <c r="F105" s="236"/>
      <c r="G105" s="236"/>
      <c r="H105" s="236"/>
      <c r="I105" s="236"/>
      <c r="J105" s="214"/>
      <c r="K105" s="236"/>
      <c r="L105" s="236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  <c r="AA105" s="236"/>
      <c r="AB105" s="236"/>
      <c r="AC105" s="236"/>
      <c r="AD105" s="236"/>
      <c r="AE105" s="236"/>
      <c r="AF105" s="236"/>
      <c r="AG105" s="236"/>
      <c r="AH105" s="236"/>
      <c r="AI105" s="236"/>
      <c r="AJ105" s="236"/>
      <c r="AK105" s="236"/>
      <c r="AL105" s="236"/>
      <c r="AM105" s="236"/>
      <c r="AN105" s="236"/>
      <c r="AO105" s="236"/>
      <c r="AP105" s="236"/>
      <c r="AQ105" s="236"/>
      <c r="AR105" s="236"/>
      <c r="AS105" s="236"/>
      <c r="AT105" s="236"/>
      <c r="AU105" s="236"/>
      <c r="AV105" s="236"/>
      <c r="AW105" s="236"/>
      <c r="AX105" s="236"/>
      <c r="AY105" s="236"/>
      <c r="AZ105" s="236"/>
      <c r="BA105" s="236"/>
      <c r="BB105" s="236"/>
      <c r="BC105" s="236"/>
      <c r="BD105" s="236"/>
      <c r="BE105" s="236"/>
      <c r="BF105" s="236"/>
      <c r="BG105" s="236"/>
      <c r="BH105" s="236"/>
      <c r="BI105" s="236"/>
      <c r="BJ105" s="236"/>
      <c r="BK105" s="236"/>
      <c r="BL105" s="236"/>
      <c r="BM105" s="236"/>
      <c r="BN105" s="236"/>
      <c r="BO105" s="236"/>
      <c r="BP105" s="236"/>
      <c r="BQ105" s="236"/>
      <c r="BR105" s="236"/>
      <c r="BS105" s="236"/>
      <c r="BT105" s="236"/>
      <c r="BU105" s="236"/>
      <c r="BV105" s="236"/>
      <c r="BW105" s="236"/>
      <c r="BX105" s="236"/>
      <c r="BY105" s="236"/>
      <c r="BZ105" s="236"/>
      <c r="CA105" s="236"/>
      <c r="CB105" s="236"/>
      <c r="CC105" s="236"/>
      <c r="CD105" s="236"/>
      <c r="CE105" s="236"/>
      <c r="CF105" s="236"/>
      <c r="CG105" s="236"/>
      <c r="CH105" s="236"/>
      <c r="CI105" s="236"/>
      <c r="CJ105" s="236"/>
      <c r="CK105" s="236"/>
      <c r="CL105" s="236"/>
      <c r="CM105" s="236"/>
      <c r="CN105" s="236"/>
      <c r="CO105" s="236"/>
      <c r="CP105" s="236"/>
      <c r="CQ105" s="236"/>
      <c r="CR105" s="236"/>
      <c r="CS105" s="236"/>
      <c r="CT105" s="236"/>
      <c r="CU105" s="236"/>
      <c r="CV105" s="236"/>
      <c r="CW105" s="236"/>
      <c r="CX105" s="236"/>
      <c r="CY105" s="236"/>
      <c r="CZ105" s="236"/>
      <c r="DA105" s="236"/>
      <c r="DB105" s="236"/>
      <c r="DC105" s="236"/>
      <c r="DD105" s="236"/>
      <c r="DE105" s="236"/>
      <c r="DF105" s="236"/>
      <c r="DG105" s="236"/>
      <c r="DH105" s="236"/>
      <c r="DI105" s="236"/>
      <c r="DJ105" s="236"/>
      <c r="DK105" s="236"/>
      <c r="DL105" s="236"/>
      <c r="DM105" s="236"/>
      <c r="DN105" s="236"/>
      <c r="DO105" s="236"/>
      <c r="DP105" s="236"/>
      <c r="DQ105" s="236"/>
      <c r="DR105" s="236"/>
      <c r="DS105" s="236"/>
      <c r="DT105" s="236"/>
      <c r="DU105" s="236"/>
      <c r="DV105" s="236"/>
      <c r="DW105" s="236"/>
      <c r="DX105" s="236"/>
      <c r="DY105" s="236"/>
      <c r="DZ105" s="236"/>
      <c r="EA105" s="236"/>
      <c r="EB105" s="236"/>
      <c r="EC105" s="236"/>
      <c r="ED105" s="236"/>
      <c r="EE105" s="236"/>
      <c r="EF105" s="236"/>
      <c r="EG105" s="236"/>
      <c r="EH105" s="236"/>
      <c r="EI105" s="236"/>
      <c r="EJ105" s="236"/>
      <c r="EK105" s="236"/>
      <c r="EL105" s="236"/>
      <c r="EM105" s="236"/>
      <c r="EN105" s="236"/>
      <c r="EO105" s="236"/>
      <c r="EP105" s="236"/>
      <c r="EQ105" s="236"/>
      <c r="ER105" s="236"/>
      <c r="ES105" s="236"/>
      <c r="ET105" s="236"/>
      <c r="EU105" s="236"/>
      <c r="EV105" s="236"/>
      <c r="EW105" s="236"/>
      <c r="EX105" s="236"/>
      <c r="EY105" s="236"/>
      <c r="EZ105" s="236"/>
      <c r="FA105" s="236"/>
      <c r="FB105" s="236"/>
      <c r="FC105" s="236"/>
      <c r="FD105" s="236"/>
      <c r="FE105" s="236"/>
      <c r="FF105" s="236"/>
      <c r="FG105" s="236"/>
      <c r="FH105" s="236"/>
      <c r="FI105" s="236"/>
      <c r="FJ105" s="236"/>
      <c r="FK105" s="236"/>
      <c r="FL105" s="236"/>
      <c r="FM105" s="236"/>
      <c r="FN105" s="236"/>
      <c r="FO105" s="236"/>
      <c r="FP105" s="236"/>
      <c r="FQ105" s="236"/>
      <c r="FR105" s="236"/>
      <c r="FS105" s="236"/>
      <c r="FT105" s="236"/>
      <c r="FU105" s="236"/>
      <c r="FV105" s="236"/>
      <c r="FW105" s="236"/>
      <c r="FX105" s="236"/>
      <c r="FY105" s="236"/>
      <c r="FZ105" s="236"/>
      <c r="GA105" s="236"/>
      <c r="GB105" s="236"/>
      <c r="GC105" s="236"/>
      <c r="GD105" s="236"/>
      <c r="GE105" s="236"/>
      <c r="GF105" s="236"/>
      <c r="GG105" s="236"/>
      <c r="GH105" s="236"/>
      <c r="GI105" s="236"/>
      <c r="GJ105" s="236"/>
      <c r="GK105" s="236"/>
      <c r="GL105" s="236"/>
      <c r="GM105" s="236"/>
      <c r="GN105" s="236"/>
      <c r="GO105" s="236"/>
      <c r="GP105" s="236"/>
      <c r="GQ105" s="236"/>
      <c r="GR105" s="236"/>
      <c r="GS105" s="236"/>
      <c r="GT105" s="236"/>
      <c r="GU105" s="236"/>
      <c r="GV105" s="236"/>
      <c r="GW105" s="236"/>
      <c r="GX105" s="236"/>
      <c r="GY105" s="236"/>
      <c r="GZ105" s="236"/>
      <c r="HA105" s="236"/>
      <c r="HB105" s="236"/>
      <c r="HC105" s="236"/>
      <c r="HD105" s="236"/>
      <c r="HE105" s="236"/>
      <c r="HF105" s="236"/>
      <c r="HG105" s="236"/>
      <c r="HH105" s="236"/>
    </row>
    <row r="106" s="213" customFormat="1" ht="24" customHeight="1" spans="1:216">
      <c r="A106" s="214"/>
      <c r="B106" s="214"/>
      <c r="C106" s="214"/>
      <c r="D106" s="214"/>
      <c r="E106" s="214"/>
      <c r="F106" s="214"/>
      <c r="G106" s="236"/>
      <c r="H106" s="236"/>
      <c r="I106" s="236"/>
      <c r="J106" s="214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  <c r="AA106" s="236"/>
      <c r="AB106" s="236"/>
      <c r="AC106" s="236"/>
      <c r="AD106" s="236"/>
      <c r="AE106" s="236"/>
      <c r="AF106" s="236"/>
      <c r="AG106" s="236"/>
      <c r="AH106" s="236"/>
      <c r="AI106" s="236"/>
      <c r="AJ106" s="236"/>
      <c r="AK106" s="236"/>
      <c r="AL106" s="236"/>
      <c r="AM106" s="236"/>
      <c r="AN106" s="236"/>
      <c r="AO106" s="236"/>
      <c r="AP106" s="236"/>
      <c r="AQ106" s="236"/>
      <c r="AR106" s="236"/>
      <c r="AS106" s="236"/>
      <c r="AT106" s="236"/>
      <c r="AU106" s="236"/>
      <c r="AV106" s="236"/>
      <c r="AW106" s="236"/>
      <c r="AX106" s="236"/>
      <c r="AY106" s="236"/>
      <c r="AZ106" s="236"/>
      <c r="BA106" s="236"/>
      <c r="BB106" s="236"/>
      <c r="BC106" s="236"/>
      <c r="BD106" s="236"/>
      <c r="BE106" s="236"/>
      <c r="BF106" s="236"/>
      <c r="BG106" s="236"/>
      <c r="BH106" s="236"/>
      <c r="BI106" s="236"/>
      <c r="BJ106" s="236"/>
      <c r="BK106" s="236"/>
      <c r="BL106" s="236"/>
      <c r="BM106" s="236"/>
      <c r="BN106" s="236"/>
      <c r="BO106" s="236"/>
      <c r="BP106" s="236"/>
      <c r="BQ106" s="236"/>
      <c r="BR106" s="236"/>
      <c r="BS106" s="236"/>
      <c r="BT106" s="236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236"/>
      <c r="CH106" s="236"/>
      <c r="CI106" s="236"/>
      <c r="CJ106" s="236"/>
      <c r="CK106" s="236"/>
      <c r="CL106" s="236"/>
      <c r="CM106" s="236"/>
      <c r="CN106" s="236"/>
      <c r="CO106" s="236"/>
      <c r="CP106" s="236"/>
      <c r="CQ106" s="236"/>
      <c r="CR106" s="236"/>
      <c r="CS106" s="236"/>
      <c r="CT106" s="236"/>
      <c r="CU106" s="236"/>
      <c r="CV106" s="236"/>
      <c r="CW106" s="236"/>
      <c r="CX106" s="236"/>
      <c r="CY106" s="236"/>
      <c r="CZ106" s="236"/>
      <c r="DA106" s="236"/>
      <c r="DB106" s="236"/>
      <c r="DC106" s="236"/>
      <c r="DD106" s="236"/>
      <c r="DE106" s="236"/>
      <c r="DF106" s="236"/>
      <c r="DG106" s="236"/>
      <c r="DH106" s="236"/>
      <c r="DI106" s="236"/>
      <c r="DJ106" s="236"/>
      <c r="DK106" s="236"/>
      <c r="DL106" s="236"/>
      <c r="DM106" s="236"/>
      <c r="DN106" s="236"/>
      <c r="DO106" s="236"/>
      <c r="DP106" s="236"/>
      <c r="DQ106" s="236"/>
      <c r="DR106" s="236"/>
      <c r="DS106" s="236"/>
      <c r="DT106" s="236"/>
      <c r="DU106" s="236"/>
      <c r="DV106" s="236"/>
      <c r="DW106" s="236"/>
      <c r="DX106" s="236"/>
      <c r="DY106" s="236"/>
      <c r="DZ106" s="236"/>
      <c r="EA106" s="236"/>
      <c r="EB106" s="236"/>
      <c r="EC106" s="236"/>
      <c r="ED106" s="236"/>
      <c r="EE106" s="236"/>
      <c r="EF106" s="236"/>
      <c r="EG106" s="236"/>
      <c r="EH106" s="236"/>
      <c r="EI106" s="236"/>
      <c r="EJ106" s="236"/>
      <c r="EK106" s="236"/>
      <c r="EL106" s="236"/>
      <c r="EM106" s="236"/>
      <c r="EN106" s="236"/>
      <c r="EO106" s="236"/>
      <c r="EP106" s="236"/>
      <c r="EQ106" s="236"/>
      <c r="ER106" s="236"/>
      <c r="ES106" s="236"/>
      <c r="ET106" s="236"/>
      <c r="EU106" s="236"/>
      <c r="EV106" s="236"/>
      <c r="EW106" s="236"/>
      <c r="EX106" s="236"/>
      <c r="EY106" s="236"/>
      <c r="EZ106" s="236"/>
      <c r="FA106" s="236"/>
      <c r="FB106" s="236"/>
      <c r="FC106" s="236"/>
      <c r="FD106" s="236"/>
      <c r="FE106" s="236"/>
      <c r="FF106" s="236"/>
      <c r="FG106" s="236"/>
      <c r="FH106" s="236"/>
      <c r="FI106" s="236"/>
      <c r="FJ106" s="236"/>
      <c r="FK106" s="236"/>
      <c r="FL106" s="236"/>
      <c r="FM106" s="236"/>
      <c r="FN106" s="236"/>
      <c r="FO106" s="236"/>
      <c r="FP106" s="236"/>
      <c r="FQ106" s="236"/>
      <c r="FR106" s="236"/>
      <c r="FS106" s="236"/>
      <c r="FT106" s="236"/>
      <c r="FU106" s="236"/>
      <c r="FV106" s="236"/>
      <c r="FW106" s="236"/>
      <c r="FX106" s="236"/>
      <c r="FY106" s="236"/>
      <c r="FZ106" s="236"/>
      <c r="GA106" s="236"/>
      <c r="GB106" s="236"/>
      <c r="GC106" s="236"/>
      <c r="GD106" s="236"/>
      <c r="GE106" s="236"/>
      <c r="GF106" s="236"/>
      <c r="GG106" s="236"/>
      <c r="GH106" s="236"/>
      <c r="GI106" s="236"/>
      <c r="GJ106" s="236"/>
      <c r="GK106" s="236"/>
      <c r="GL106" s="236"/>
      <c r="GM106" s="236"/>
      <c r="GN106" s="236"/>
      <c r="GO106" s="236"/>
      <c r="GP106" s="236"/>
      <c r="GQ106" s="236"/>
      <c r="GR106" s="236"/>
      <c r="GS106" s="236"/>
      <c r="GT106" s="236"/>
      <c r="GU106" s="236"/>
      <c r="GV106" s="236"/>
      <c r="GW106" s="236"/>
      <c r="GX106" s="236"/>
      <c r="GY106" s="236"/>
      <c r="GZ106" s="236"/>
      <c r="HA106" s="236"/>
      <c r="HB106" s="236"/>
      <c r="HC106" s="236"/>
      <c r="HD106" s="236"/>
      <c r="HE106" s="236"/>
      <c r="HF106" s="236"/>
      <c r="HG106" s="236"/>
      <c r="HH106" s="236"/>
    </row>
    <row r="107" s="213" customFormat="1" ht="24" customHeight="1" spans="1:216">
      <c r="A107" s="214"/>
      <c r="B107" s="214"/>
      <c r="C107" s="214"/>
      <c r="D107" s="214"/>
      <c r="E107" s="214"/>
      <c r="F107" s="214"/>
      <c r="G107" s="236"/>
      <c r="H107" s="236"/>
      <c r="I107" s="236"/>
      <c r="J107" s="214"/>
      <c r="K107" s="236"/>
      <c r="L107" s="236"/>
      <c r="M107" s="236"/>
      <c r="N107" s="236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  <c r="AA107" s="236"/>
      <c r="AB107" s="236"/>
      <c r="AC107" s="236"/>
      <c r="AD107" s="236"/>
      <c r="AE107" s="236"/>
      <c r="AF107" s="236"/>
      <c r="AG107" s="236"/>
      <c r="AH107" s="236"/>
      <c r="AI107" s="236"/>
      <c r="AJ107" s="236"/>
      <c r="AK107" s="236"/>
      <c r="AL107" s="236"/>
      <c r="AM107" s="236"/>
      <c r="AN107" s="236"/>
      <c r="AO107" s="236"/>
      <c r="AP107" s="236"/>
      <c r="AQ107" s="236"/>
      <c r="AR107" s="236"/>
      <c r="AS107" s="236"/>
      <c r="AT107" s="236"/>
      <c r="AU107" s="236"/>
      <c r="AV107" s="236"/>
      <c r="AW107" s="236"/>
      <c r="AX107" s="236"/>
      <c r="AY107" s="236"/>
      <c r="AZ107" s="236"/>
      <c r="BA107" s="236"/>
      <c r="BB107" s="236"/>
      <c r="BC107" s="236"/>
      <c r="BD107" s="236"/>
      <c r="BE107" s="236"/>
      <c r="BF107" s="236"/>
      <c r="BG107" s="236"/>
      <c r="BH107" s="236"/>
      <c r="BI107" s="236"/>
      <c r="BJ107" s="236"/>
      <c r="BK107" s="236"/>
      <c r="BL107" s="236"/>
      <c r="BM107" s="236"/>
      <c r="BN107" s="236"/>
      <c r="BO107" s="236"/>
      <c r="BP107" s="236"/>
      <c r="BQ107" s="236"/>
      <c r="BR107" s="236"/>
      <c r="BS107" s="236"/>
      <c r="BT107" s="236"/>
      <c r="BU107" s="236"/>
      <c r="BV107" s="236"/>
      <c r="BW107" s="236"/>
      <c r="BX107" s="236"/>
      <c r="BY107" s="236"/>
      <c r="BZ107" s="236"/>
      <c r="CA107" s="236"/>
      <c r="CB107" s="236"/>
      <c r="CC107" s="236"/>
      <c r="CD107" s="236"/>
      <c r="CE107" s="236"/>
      <c r="CF107" s="236"/>
      <c r="CG107" s="236"/>
      <c r="CH107" s="236"/>
      <c r="CI107" s="236"/>
      <c r="CJ107" s="236"/>
      <c r="CK107" s="236"/>
      <c r="CL107" s="236"/>
      <c r="CM107" s="236"/>
      <c r="CN107" s="236"/>
      <c r="CO107" s="236"/>
      <c r="CP107" s="236"/>
      <c r="CQ107" s="236"/>
      <c r="CR107" s="236"/>
      <c r="CS107" s="236"/>
      <c r="CT107" s="236"/>
      <c r="CU107" s="236"/>
      <c r="CV107" s="236"/>
      <c r="CW107" s="236"/>
      <c r="CX107" s="236"/>
      <c r="CY107" s="236"/>
      <c r="CZ107" s="236"/>
      <c r="DA107" s="236"/>
      <c r="DB107" s="236"/>
      <c r="DC107" s="236"/>
      <c r="DD107" s="236"/>
      <c r="DE107" s="236"/>
      <c r="DF107" s="236"/>
      <c r="DG107" s="236"/>
      <c r="DH107" s="236"/>
      <c r="DI107" s="236"/>
      <c r="DJ107" s="236"/>
      <c r="DK107" s="236"/>
      <c r="DL107" s="236"/>
      <c r="DM107" s="236"/>
      <c r="DN107" s="236"/>
      <c r="DO107" s="236"/>
      <c r="DP107" s="236"/>
      <c r="DQ107" s="236"/>
      <c r="DR107" s="236"/>
      <c r="DS107" s="236"/>
      <c r="DT107" s="236"/>
      <c r="DU107" s="236"/>
      <c r="DV107" s="236"/>
      <c r="DW107" s="236"/>
      <c r="DX107" s="236"/>
      <c r="DY107" s="236"/>
      <c r="DZ107" s="236"/>
      <c r="EA107" s="236"/>
      <c r="EB107" s="236"/>
      <c r="EC107" s="236"/>
      <c r="ED107" s="236"/>
      <c r="EE107" s="236"/>
      <c r="EF107" s="236"/>
      <c r="EG107" s="236"/>
      <c r="EH107" s="236"/>
      <c r="EI107" s="236"/>
      <c r="EJ107" s="236"/>
      <c r="EK107" s="236"/>
      <c r="EL107" s="236"/>
      <c r="EM107" s="236"/>
      <c r="EN107" s="236"/>
      <c r="EO107" s="236"/>
      <c r="EP107" s="236"/>
      <c r="EQ107" s="236"/>
      <c r="ER107" s="236"/>
      <c r="ES107" s="236"/>
      <c r="ET107" s="236"/>
      <c r="EU107" s="236"/>
      <c r="EV107" s="236"/>
      <c r="EW107" s="236"/>
      <c r="EX107" s="236"/>
      <c r="EY107" s="236"/>
      <c r="EZ107" s="236"/>
      <c r="FA107" s="236"/>
      <c r="FB107" s="236"/>
      <c r="FC107" s="236"/>
      <c r="FD107" s="236"/>
      <c r="FE107" s="236"/>
      <c r="FF107" s="236"/>
      <c r="FG107" s="236"/>
      <c r="FH107" s="236"/>
      <c r="FI107" s="236"/>
      <c r="FJ107" s="236"/>
      <c r="FK107" s="236"/>
      <c r="FL107" s="236"/>
      <c r="FM107" s="236"/>
      <c r="FN107" s="236"/>
      <c r="FO107" s="236"/>
      <c r="FP107" s="236"/>
      <c r="FQ107" s="236"/>
      <c r="FR107" s="236"/>
      <c r="FS107" s="236"/>
      <c r="FT107" s="236"/>
      <c r="FU107" s="236"/>
      <c r="FV107" s="236"/>
      <c r="FW107" s="236"/>
      <c r="FX107" s="236"/>
      <c r="FY107" s="236"/>
      <c r="FZ107" s="236"/>
      <c r="GA107" s="236"/>
      <c r="GB107" s="236"/>
      <c r="GC107" s="236"/>
      <c r="GD107" s="236"/>
      <c r="GE107" s="236"/>
      <c r="GF107" s="236"/>
      <c r="GG107" s="236"/>
      <c r="GH107" s="236"/>
      <c r="GI107" s="236"/>
      <c r="GJ107" s="236"/>
      <c r="GK107" s="236"/>
      <c r="GL107" s="236"/>
      <c r="GM107" s="236"/>
      <c r="GN107" s="236"/>
      <c r="GO107" s="236"/>
      <c r="GP107" s="236"/>
      <c r="GQ107" s="236"/>
      <c r="GR107" s="236"/>
      <c r="GS107" s="236"/>
      <c r="GT107" s="236"/>
      <c r="GU107" s="236"/>
      <c r="GV107" s="236"/>
      <c r="GW107" s="236"/>
      <c r="GX107" s="236"/>
      <c r="GY107" s="236"/>
      <c r="GZ107" s="236"/>
      <c r="HA107" s="236"/>
      <c r="HB107" s="236"/>
      <c r="HC107" s="236"/>
      <c r="HD107" s="236"/>
      <c r="HE107" s="236"/>
      <c r="HF107" s="236"/>
      <c r="HG107" s="236"/>
      <c r="HH107" s="236"/>
    </row>
    <row r="108" s="213" customFormat="1" ht="24" customHeight="1" spans="1:216">
      <c r="A108" s="214"/>
      <c r="B108" s="214"/>
      <c r="C108" s="214"/>
      <c r="D108" s="214"/>
      <c r="E108" s="214"/>
      <c r="F108" s="214"/>
      <c r="G108" s="236"/>
      <c r="H108" s="236"/>
      <c r="I108" s="236"/>
      <c r="J108" s="214"/>
      <c r="K108" s="236"/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6"/>
      <c r="AA108" s="236"/>
      <c r="AB108" s="236"/>
      <c r="AC108" s="236"/>
      <c r="AD108" s="236"/>
      <c r="AE108" s="236"/>
      <c r="AF108" s="236"/>
      <c r="AG108" s="236"/>
      <c r="AH108" s="236"/>
      <c r="AI108" s="236"/>
      <c r="AJ108" s="236"/>
      <c r="AK108" s="236"/>
      <c r="AL108" s="236"/>
      <c r="AM108" s="236"/>
      <c r="AN108" s="236"/>
      <c r="AO108" s="236"/>
      <c r="AP108" s="236"/>
      <c r="AQ108" s="236"/>
      <c r="AR108" s="236"/>
      <c r="AS108" s="236"/>
      <c r="AT108" s="236"/>
      <c r="AU108" s="236"/>
      <c r="AV108" s="236"/>
      <c r="AW108" s="236"/>
      <c r="AX108" s="236"/>
      <c r="AY108" s="236"/>
      <c r="AZ108" s="236"/>
      <c r="BA108" s="236"/>
      <c r="BB108" s="236"/>
      <c r="BC108" s="236"/>
      <c r="BD108" s="236"/>
      <c r="BE108" s="236"/>
      <c r="BF108" s="236"/>
      <c r="BG108" s="236"/>
      <c r="BH108" s="236"/>
      <c r="BI108" s="236"/>
      <c r="BJ108" s="236"/>
      <c r="BK108" s="236"/>
      <c r="BL108" s="236"/>
      <c r="BM108" s="236"/>
      <c r="BN108" s="236"/>
      <c r="BO108" s="236"/>
      <c r="BP108" s="236"/>
      <c r="BQ108" s="236"/>
      <c r="BR108" s="236"/>
      <c r="BS108" s="236"/>
      <c r="BT108" s="236"/>
      <c r="BU108" s="236"/>
      <c r="BV108" s="236"/>
      <c r="BW108" s="236"/>
      <c r="BX108" s="236"/>
      <c r="BY108" s="236"/>
      <c r="BZ108" s="236"/>
      <c r="CA108" s="236"/>
      <c r="CB108" s="236"/>
      <c r="CC108" s="236"/>
      <c r="CD108" s="236"/>
      <c r="CE108" s="236"/>
      <c r="CF108" s="236"/>
      <c r="CG108" s="236"/>
      <c r="CH108" s="236"/>
      <c r="CI108" s="236"/>
      <c r="CJ108" s="236"/>
      <c r="CK108" s="236"/>
      <c r="CL108" s="236"/>
      <c r="CM108" s="236"/>
      <c r="CN108" s="236"/>
      <c r="CO108" s="236"/>
      <c r="CP108" s="236"/>
      <c r="CQ108" s="236"/>
      <c r="CR108" s="236"/>
      <c r="CS108" s="236"/>
      <c r="CT108" s="236"/>
      <c r="CU108" s="236"/>
      <c r="CV108" s="236"/>
      <c r="CW108" s="236"/>
      <c r="CX108" s="236"/>
      <c r="CY108" s="236"/>
      <c r="CZ108" s="236"/>
      <c r="DA108" s="236"/>
      <c r="DB108" s="236"/>
      <c r="DC108" s="236"/>
      <c r="DD108" s="236"/>
      <c r="DE108" s="236"/>
      <c r="DF108" s="236"/>
      <c r="DG108" s="236"/>
      <c r="DH108" s="236"/>
      <c r="DI108" s="236"/>
      <c r="DJ108" s="236"/>
      <c r="DK108" s="236"/>
      <c r="DL108" s="236"/>
      <c r="DM108" s="236"/>
      <c r="DN108" s="236"/>
      <c r="DO108" s="236"/>
      <c r="DP108" s="236"/>
      <c r="DQ108" s="236"/>
      <c r="DR108" s="236"/>
      <c r="DS108" s="236"/>
      <c r="DT108" s="236"/>
      <c r="DU108" s="236"/>
      <c r="DV108" s="236"/>
      <c r="DW108" s="236"/>
      <c r="DX108" s="236"/>
      <c r="DY108" s="236"/>
      <c r="DZ108" s="236"/>
      <c r="EA108" s="236"/>
      <c r="EB108" s="236"/>
      <c r="EC108" s="236"/>
      <c r="ED108" s="236"/>
      <c r="EE108" s="236"/>
      <c r="EF108" s="236"/>
      <c r="EG108" s="236"/>
      <c r="EH108" s="236"/>
      <c r="EI108" s="236"/>
      <c r="EJ108" s="236"/>
      <c r="EK108" s="236"/>
      <c r="EL108" s="236"/>
      <c r="EM108" s="236"/>
      <c r="EN108" s="236"/>
      <c r="EO108" s="236"/>
      <c r="EP108" s="236"/>
      <c r="EQ108" s="236"/>
      <c r="ER108" s="236"/>
      <c r="ES108" s="236"/>
      <c r="ET108" s="236"/>
      <c r="EU108" s="236"/>
      <c r="EV108" s="236"/>
      <c r="EW108" s="236"/>
      <c r="EX108" s="236"/>
      <c r="EY108" s="236"/>
      <c r="EZ108" s="236"/>
      <c r="FA108" s="236"/>
      <c r="FB108" s="236"/>
      <c r="FC108" s="236"/>
      <c r="FD108" s="236"/>
      <c r="FE108" s="236"/>
      <c r="FF108" s="236"/>
      <c r="FG108" s="236"/>
      <c r="FH108" s="236"/>
      <c r="FI108" s="236"/>
      <c r="FJ108" s="236"/>
      <c r="FK108" s="236"/>
      <c r="FL108" s="236"/>
      <c r="FM108" s="236"/>
      <c r="FN108" s="236"/>
      <c r="FO108" s="236"/>
      <c r="FP108" s="236"/>
      <c r="FQ108" s="236"/>
      <c r="FR108" s="236"/>
      <c r="FS108" s="236"/>
      <c r="FT108" s="236"/>
      <c r="FU108" s="236"/>
      <c r="FV108" s="236"/>
      <c r="FW108" s="236"/>
      <c r="FX108" s="236"/>
      <c r="FY108" s="236"/>
      <c r="FZ108" s="236"/>
      <c r="GA108" s="236"/>
      <c r="GB108" s="236"/>
      <c r="GC108" s="236"/>
      <c r="GD108" s="236"/>
      <c r="GE108" s="236"/>
      <c r="GF108" s="236"/>
      <c r="GG108" s="236"/>
      <c r="GH108" s="236"/>
      <c r="GI108" s="236"/>
      <c r="GJ108" s="236"/>
      <c r="GK108" s="236"/>
      <c r="GL108" s="236"/>
      <c r="GM108" s="236"/>
      <c r="GN108" s="236"/>
      <c r="GO108" s="236"/>
      <c r="GP108" s="236"/>
      <c r="GQ108" s="236"/>
      <c r="GR108" s="236"/>
      <c r="GS108" s="236"/>
      <c r="GT108" s="236"/>
      <c r="GU108" s="236"/>
      <c r="GV108" s="236"/>
      <c r="GW108" s="236"/>
      <c r="GX108" s="236"/>
      <c r="GY108" s="236"/>
      <c r="GZ108" s="236"/>
      <c r="HA108" s="236"/>
      <c r="HB108" s="236"/>
      <c r="HC108" s="236"/>
      <c r="HD108" s="236"/>
      <c r="HE108" s="236"/>
      <c r="HF108" s="236"/>
      <c r="HG108" s="236"/>
      <c r="HH108" s="236"/>
    </row>
    <row r="109" s="213" customFormat="1" ht="24" customHeight="1" spans="1:216">
      <c r="A109" s="214"/>
      <c r="B109" s="214"/>
      <c r="C109" s="214"/>
      <c r="D109" s="214"/>
      <c r="E109" s="214"/>
      <c r="F109" s="214"/>
      <c r="G109" s="236"/>
      <c r="H109" s="236"/>
      <c r="I109" s="236"/>
      <c r="J109" s="214"/>
      <c r="K109" s="214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  <c r="AA109" s="236"/>
      <c r="AB109" s="236"/>
      <c r="AC109" s="236"/>
      <c r="AD109" s="236"/>
      <c r="AE109" s="236"/>
      <c r="AF109" s="236"/>
      <c r="AG109" s="236"/>
      <c r="AH109" s="236"/>
      <c r="AI109" s="236"/>
      <c r="AJ109" s="236"/>
      <c r="AK109" s="236"/>
      <c r="AL109" s="236"/>
      <c r="AM109" s="236"/>
      <c r="AN109" s="236"/>
      <c r="AO109" s="236"/>
      <c r="AP109" s="236"/>
      <c r="AQ109" s="236"/>
      <c r="AR109" s="236"/>
      <c r="AS109" s="236"/>
      <c r="AT109" s="236"/>
      <c r="AU109" s="236"/>
      <c r="AV109" s="236"/>
      <c r="AW109" s="236"/>
      <c r="AX109" s="236"/>
      <c r="AY109" s="236"/>
      <c r="AZ109" s="236"/>
      <c r="BA109" s="236"/>
      <c r="BB109" s="236"/>
      <c r="BC109" s="236"/>
      <c r="BD109" s="236"/>
      <c r="BE109" s="236"/>
      <c r="BF109" s="236"/>
      <c r="BG109" s="236"/>
      <c r="BH109" s="236"/>
      <c r="BI109" s="236"/>
      <c r="BJ109" s="236"/>
      <c r="BK109" s="236"/>
      <c r="BL109" s="236"/>
      <c r="BM109" s="236"/>
      <c r="BN109" s="236"/>
      <c r="BO109" s="236"/>
      <c r="BP109" s="236"/>
      <c r="BQ109" s="236"/>
      <c r="BR109" s="236"/>
      <c r="BS109" s="236"/>
      <c r="BT109" s="236"/>
      <c r="BU109" s="236"/>
      <c r="BV109" s="236"/>
      <c r="BW109" s="236"/>
      <c r="BX109" s="236"/>
      <c r="BY109" s="236"/>
      <c r="BZ109" s="236"/>
      <c r="CA109" s="236"/>
      <c r="CB109" s="236"/>
      <c r="CC109" s="236"/>
      <c r="CD109" s="236"/>
      <c r="CE109" s="236"/>
      <c r="CF109" s="236"/>
      <c r="CG109" s="236"/>
      <c r="CH109" s="236"/>
      <c r="CI109" s="236"/>
      <c r="CJ109" s="236"/>
      <c r="CK109" s="236"/>
      <c r="CL109" s="236"/>
      <c r="CM109" s="236"/>
      <c r="CN109" s="236"/>
      <c r="CO109" s="236"/>
      <c r="CP109" s="236"/>
      <c r="CQ109" s="236"/>
      <c r="CR109" s="236"/>
      <c r="CS109" s="236"/>
      <c r="CT109" s="236"/>
      <c r="CU109" s="236"/>
      <c r="CV109" s="236"/>
      <c r="CW109" s="236"/>
      <c r="CX109" s="236"/>
      <c r="CY109" s="236"/>
      <c r="CZ109" s="236"/>
      <c r="DA109" s="236"/>
      <c r="DB109" s="236"/>
      <c r="DC109" s="236"/>
      <c r="DD109" s="236"/>
      <c r="DE109" s="236"/>
      <c r="DF109" s="236"/>
      <c r="DG109" s="236"/>
      <c r="DH109" s="236"/>
      <c r="DI109" s="236"/>
      <c r="DJ109" s="236"/>
      <c r="DK109" s="236"/>
      <c r="DL109" s="236"/>
      <c r="DM109" s="236"/>
      <c r="DN109" s="236"/>
      <c r="DO109" s="236"/>
      <c r="DP109" s="236"/>
      <c r="DQ109" s="236"/>
      <c r="DR109" s="236"/>
      <c r="DS109" s="236"/>
      <c r="DT109" s="236"/>
      <c r="DU109" s="236"/>
      <c r="DV109" s="236"/>
      <c r="DW109" s="236"/>
      <c r="DX109" s="236"/>
      <c r="DY109" s="236"/>
      <c r="DZ109" s="236"/>
      <c r="EA109" s="236"/>
      <c r="EB109" s="236"/>
      <c r="EC109" s="236"/>
      <c r="ED109" s="236"/>
      <c r="EE109" s="236"/>
      <c r="EF109" s="236"/>
      <c r="EG109" s="236"/>
      <c r="EH109" s="236"/>
      <c r="EI109" s="236"/>
      <c r="EJ109" s="236"/>
      <c r="EK109" s="236"/>
      <c r="EL109" s="236"/>
      <c r="EM109" s="236"/>
      <c r="EN109" s="236"/>
      <c r="EO109" s="236"/>
      <c r="EP109" s="236"/>
      <c r="EQ109" s="236"/>
      <c r="ER109" s="236"/>
      <c r="ES109" s="236"/>
      <c r="ET109" s="236"/>
      <c r="EU109" s="236"/>
      <c r="EV109" s="236"/>
      <c r="EW109" s="236"/>
      <c r="EX109" s="236"/>
      <c r="EY109" s="236"/>
      <c r="EZ109" s="236"/>
      <c r="FA109" s="236"/>
      <c r="FB109" s="236"/>
      <c r="FC109" s="236"/>
      <c r="FD109" s="236"/>
      <c r="FE109" s="236"/>
      <c r="FF109" s="236"/>
      <c r="FG109" s="236"/>
      <c r="FH109" s="236"/>
      <c r="FI109" s="236"/>
      <c r="FJ109" s="236"/>
      <c r="FK109" s="236"/>
      <c r="FL109" s="236"/>
      <c r="FM109" s="236"/>
      <c r="FN109" s="236"/>
      <c r="FO109" s="236"/>
      <c r="FP109" s="236"/>
      <c r="FQ109" s="236"/>
      <c r="FR109" s="236"/>
      <c r="FS109" s="236"/>
      <c r="FT109" s="236"/>
      <c r="FU109" s="236"/>
      <c r="FV109" s="236"/>
      <c r="FW109" s="236"/>
      <c r="FX109" s="236"/>
      <c r="FY109" s="236"/>
      <c r="FZ109" s="236"/>
      <c r="GA109" s="236"/>
      <c r="GB109" s="236"/>
      <c r="GC109" s="236"/>
      <c r="GD109" s="236"/>
      <c r="GE109" s="236"/>
      <c r="GF109" s="236"/>
      <c r="GG109" s="236"/>
      <c r="GH109" s="236"/>
      <c r="GI109" s="236"/>
      <c r="GJ109" s="236"/>
      <c r="GK109" s="236"/>
      <c r="GL109" s="236"/>
      <c r="GM109" s="236"/>
      <c r="GN109" s="236"/>
      <c r="GO109" s="236"/>
      <c r="GP109" s="236"/>
      <c r="GQ109" s="236"/>
      <c r="GR109" s="236"/>
      <c r="GS109" s="236"/>
      <c r="GT109" s="236"/>
      <c r="GU109" s="236"/>
      <c r="GV109" s="236"/>
      <c r="GW109" s="236"/>
      <c r="GX109" s="236"/>
      <c r="GY109" s="236"/>
      <c r="GZ109" s="236"/>
      <c r="HA109" s="236"/>
      <c r="HB109" s="236"/>
      <c r="HC109" s="236"/>
      <c r="HD109" s="236"/>
      <c r="HE109" s="236"/>
      <c r="HF109" s="236"/>
      <c r="HG109" s="236"/>
      <c r="HH109" s="236"/>
    </row>
    <row r="110" s="213" customFormat="1" ht="24" customHeight="1" spans="1:216">
      <c r="A110" s="214"/>
      <c r="B110" s="214"/>
      <c r="C110" s="214"/>
      <c r="D110" s="214"/>
      <c r="E110" s="214"/>
      <c r="F110" s="214"/>
      <c r="G110" s="236"/>
      <c r="H110" s="236"/>
      <c r="I110" s="236"/>
      <c r="J110" s="214"/>
      <c r="K110" s="214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6"/>
      <c r="AD110" s="236"/>
      <c r="AE110" s="236"/>
      <c r="AF110" s="236"/>
      <c r="AG110" s="236"/>
      <c r="AH110" s="236"/>
      <c r="AI110" s="236"/>
      <c r="AJ110" s="236"/>
      <c r="AK110" s="236"/>
      <c r="AL110" s="236"/>
      <c r="AM110" s="236"/>
      <c r="AN110" s="236"/>
      <c r="AO110" s="236"/>
      <c r="AP110" s="236"/>
      <c r="AQ110" s="236"/>
      <c r="AR110" s="236"/>
      <c r="AS110" s="236"/>
      <c r="AT110" s="236"/>
      <c r="AU110" s="236"/>
      <c r="AV110" s="236"/>
      <c r="AW110" s="236"/>
      <c r="AX110" s="236"/>
      <c r="AY110" s="236"/>
      <c r="AZ110" s="236"/>
      <c r="BA110" s="236"/>
      <c r="BB110" s="236"/>
      <c r="BC110" s="236"/>
      <c r="BD110" s="236"/>
      <c r="BE110" s="236"/>
      <c r="BF110" s="236"/>
      <c r="BG110" s="236"/>
      <c r="BH110" s="236"/>
      <c r="BI110" s="236"/>
      <c r="BJ110" s="236"/>
      <c r="BK110" s="236"/>
      <c r="BL110" s="236"/>
      <c r="BM110" s="236"/>
      <c r="BN110" s="236"/>
      <c r="BO110" s="236"/>
      <c r="BP110" s="236"/>
      <c r="BQ110" s="236"/>
      <c r="BR110" s="236"/>
      <c r="BS110" s="236"/>
      <c r="BT110" s="236"/>
      <c r="BU110" s="236"/>
      <c r="BV110" s="236"/>
      <c r="BW110" s="236"/>
      <c r="BX110" s="236"/>
      <c r="BY110" s="236"/>
      <c r="BZ110" s="236"/>
      <c r="CA110" s="236"/>
      <c r="CB110" s="236"/>
      <c r="CC110" s="236"/>
      <c r="CD110" s="236"/>
      <c r="CE110" s="236"/>
      <c r="CF110" s="236"/>
      <c r="CG110" s="236"/>
      <c r="CH110" s="236"/>
      <c r="CI110" s="236"/>
      <c r="CJ110" s="236"/>
      <c r="CK110" s="236"/>
      <c r="CL110" s="236"/>
      <c r="CM110" s="236"/>
      <c r="CN110" s="236"/>
      <c r="CO110" s="236"/>
      <c r="CP110" s="236"/>
      <c r="CQ110" s="236"/>
      <c r="CR110" s="236"/>
      <c r="CS110" s="236"/>
      <c r="CT110" s="236"/>
      <c r="CU110" s="236"/>
      <c r="CV110" s="236"/>
      <c r="CW110" s="236"/>
      <c r="CX110" s="236"/>
      <c r="CY110" s="236"/>
      <c r="CZ110" s="236"/>
      <c r="DA110" s="236"/>
      <c r="DB110" s="236"/>
      <c r="DC110" s="236"/>
      <c r="DD110" s="236"/>
      <c r="DE110" s="236"/>
      <c r="DF110" s="236"/>
      <c r="DG110" s="236"/>
      <c r="DH110" s="236"/>
      <c r="DI110" s="236"/>
      <c r="DJ110" s="236"/>
      <c r="DK110" s="236"/>
      <c r="DL110" s="236"/>
      <c r="DM110" s="236"/>
      <c r="DN110" s="236"/>
      <c r="DO110" s="236"/>
      <c r="DP110" s="236"/>
      <c r="DQ110" s="236"/>
      <c r="DR110" s="236"/>
      <c r="DS110" s="236"/>
      <c r="DT110" s="236"/>
      <c r="DU110" s="236"/>
      <c r="DV110" s="236"/>
      <c r="DW110" s="236"/>
      <c r="DX110" s="236"/>
      <c r="DY110" s="236"/>
      <c r="DZ110" s="236"/>
      <c r="EA110" s="236"/>
      <c r="EB110" s="236"/>
      <c r="EC110" s="236"/>
      <c r="ED110" s="236"/>
      <c r="EE110" s="236"/>
      <c r="EF110" s="236"/>
      <c r="EG110" s="236"/>
      <c r="EH110" s="236"/>
      <c r="EI110" s="236"/>
      <c r="EJ110" s="236"/>
      <c r="EK110" s="236"/>
      <c r="EL110" s="236"/>
      <c r="EM110" s="236"/>
      <c r="EN110" s="236"/>
      <c r="EO110" s="236"/>
      <c r="EP110" s="236"/>
      <c r="EQ110" s="236"/>
      <c r="ER110" s="236"/>
      <c r="ES110" s="236"/>
      <c r="ET110" s="236"/>
      <c r="EU110" s="236"/>
      <c r="EV110" s="236"/>
      <c r="EW110" s="236"/>
      <c r="EX110" s="236"/>
      <c r="EY110" s="236"/>
      <c r="EZ110" s="236"/>
      <c r="FA110" s="236"/>
      <c r="FB110" s="236"/>
      <c r="FC110" s="236"/>
      <c r="FD110" s="236"/>
      <c r="FE110" s="236"/>
      <c r="FF110" s="236"/>
      <c r="FG110" s="236"/>
      <c r="FH110" s="236"/>
      <c r="FI110" s="236"/>
      <c r="FJ110" s="236"/>
      <c r="FK110" s="236"/>
      <c r="FL110" s="236"/>
      <c r="FM110" s="236"/>
      <c r="FN110" s="236"/>
      <c r="FO110" s="236"/>
      <c r="FP110" s="236"/>
      <c r="FQ110" s="236"/>
      <c r="FR110" s="236"/>
      <c r="FS110" s="236"/>
      <c r="FT110" s="236"/>
      <c r="FU110" s="236"/>
      <c r="FV110" s="236"/>
      <c r="FW110" s="236"/>
      <c r="FX110" s="236"/>
      <c r="FY110" s="236"/>
      <c r="FZ110" s="236"/>
      <c r="GA110" s="236"/>
      <c r="GB110" s="236"/>
      <c r="GC110" s="236"/>
      <c r="GD110" s="236"/>
      <c r="GE110" s="236"/>
      <c r="GF110" s="236"/>
      <c r="GG110" s="236"/>
      <c r="GH110" s="236"/>
      <c r="GI110" s="236"/>
      <c r="GJ110" s="236"/>
      <c r="GK110" s="236"/>
      <c r="GL110" s="236"/>
      <c r="GM110" s="236"/>
      <c r="GN110" s="236"/>
      <c r="GO110" s="236"/>
      <c r="GP110" s="236"/>
      <c r="GQ110" s="236"/>
      <c r="GR110" s="236"/>
      <c r="GS110" s="236"/>
      <c r="GT110" s="236"/>
      <c r="GU110" s="236"/>
      <c r="GV110" s="236"/>
      <c r="GW110" s="236"/>
      <c r="GX110" s="236"/>
      <c r="GY110" s="236"/>
      <c r="GZ110" s="236"/>
      <c r="HA110" s="236"/>
      <c r="HB110" s="236"/>
      <c r="HC110" s="236"/>
      <c r="HD110" s="236"/>
      <c r="HE110" s="236"/>
      <c r="HF110" s="236"/>
      <c r="HG110" s="236"/>
      <c r="HH110" s="236"/>
    </row>
    <row r="111" s="213" customFormat="1" ht="24" customHeight="1" spans="1:216">
      <c r="A111" s="214"/>
      <c r="B111" s="214"/>
      <c r="C111" s="214"/>
      <c r="D111" s="214"/>
      <c r="E111" s="214"/>
      <c r="F111" s="214"/>
      <c r="G111" s="236"/>
      <c r="H111" s="236"/>
      <c r="I111" s="214"/>
      <c r="J111" s="214"/>
      <c r="K111" s="214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6"/>
      <c r="AA111" s="236"/>
      <c r="AB111" s="236"/>
      <c r="AC111" s="236"/>
      <c r="AD111" s="236"/>
      <c r="AE111" s="236"/>
      <c r="AF111" s="236"/>
      <c r="AG111" s="236"/>
      <c r="AH111" s="236"/>
      <c r="AI111" s="236"/>
      <c r="AJ111" s="236"/>
      <c r="AK111" s="236"/>
      <c r="AL111" s="236"/>
      <c r="AM111" s="236"/>
      <c r="AN111" s="236"/>
      <c r="AO111" s="236"/>
      <c r="AP111" s="236"/>
      <c r="AQ111" s="236"/>
      <c r="AR111" s="236"/>
      <c r="AS111" s="236"/>
      <c r="AT111" s="236"/>
      <c r="AU111" s="236"/>
      <c r="AV111" s="236"/>
      <c r="AW111" s="236"/>
      <c r="AX111" s="236"/>
      <c r="AY111" s="236"/>
      <c r="AZ111" s="236"/>
      <c r="BA111" s="236"/>
      <c r="BB111" s="236"/>
      <c r="BC111" s="236"/>
      <c r="BD111" s="236"/>
      <c r="BE111" s="236"/>
      <c r="BF111" s="236"/>
      <c r="BG111" s="236"/>
      <c r="BH111" s="236"/>
      <c r="BI111" s="236"/>
      <c r="BJ111" s="236"/>
      <c r="BK111" s="236"/>
      <c r="BL111" s="236"/>
      <c r="BM111" s="236"/>
      <c r="BN111" s="236"/>
      <c r="BO111" s="236"/>
      <c r="BP111" s="236"/>
      <c r="BQ111" s="236"/>
      <c r="BR111" s="236"/>
      <c r="BS111" s="236"/>
      <c r="BT111" s="236"/>
      <c r="BU111" s="236"/>
      <c r="BV111" s="236"/>
      <c r="BW111" s="236"/>
      <c r="BX111" s="236"/>
      <c r="BY111" s="236"/>
      <c r="BZ111" s="236"/>
      <c r="CA111" s="236"/>
      <c r="CB111" s="236"/>
      <c r="CC111" s="236"/>
      <c r="CD111" s="236"/>
      <c r="CE111" s="236"/>
      <c r="CF111" s="236"/>
      <c r="CG111" s="236"/>
      <c r="CH111" s="236"/>
      <c r="CI111" s="236"/>
      <c r="CJ111" s="236"/>
      <c r="CK111" s="236"/>
      <c r="CL111" s="236"/>
      <c r="CM111" s="236"/>
      <c r="CN111" s="236"/>
      <c r="CO111" s="236"/>
      <c r="CP111" s="236"/>
      <c r="CQ111" s="236"/>
      <c r="CR111" s="236"/>
      <c r="CS111" s="236"/>
      <c r="CT111" s="236"/>
      <c r="CU111" s="236"/>
      <c r="CV111" s="236"/>
      <c r="CW111" s="236"/>
      <c r="CX111" s="236"/>
      <c r="CY111" s="236"/>
      <c r="CZ111" s="236"/>
      <c r="DA111" s="236"/>
      <c r="DB111" s="236"/>
      <c r="DC111" s="236"/>
      <c r="DD111" s="236"/>
      <c r="DE111" s="236"/>
      <c r="DF111" s="236"/>
      <c r="DG111" s="236"/>
      <c r="DH111" s="236"/>
      <c r="DI111" s="236"/>
      <c r="DJ111" s="236"/>
      <c r="DK111" s="236"/>
      <c r="DL111" s="236"/>
      <c r="DM111" s="236"/>
      <c r="DN111" s="236"/>
      <c r="DO111" s="236"/>
      <c r="DP111" s="236"/>
      <c r="DQ111" s="236"/>
      <c r="DR111" s="236"/>
      <c r="DS111" s="236"/>
      <c r="DT111" s="236"/>
      <c r="DU111" s="236"/>
      <c r="DV111" s="236"/>
      <c r="DW111" s="236"/>
      <c r="DX111" s="236"/>
      <c r="DY111" s="236"/>
      <c r="DZ111" s="236"/>
      <c r="EA111" s="236"/>
      <c r="EB111" s="236"/>
      <c r="EC111" s="236"/>
      <c r="ED111" s="236"/>
      <c r="EE111" s="236"/>
      <c r="EF111" s="236"/>
      <c r="EG111" s="236"/>
      <c r="EH111" s="236"/>
      <c r="EI111" s="236"/>
      <c r="EJ111" s="236"/>
      <c r="EK111" s="236"/>
      <c r="EL111" s="236"/>
      <c r="EM111" s="236"/>
      <c r="EN111" s="236"/>
      <c r="EO111" s="236"/>
      <c r="EP111" s="236"/>
      <c r="EQ111" s="236"/>
      <c r="ER111" s="236"/>
      <c r="ES111" s="236"/>
      <c r="ET111" s="236"/>
      <c r="EU111" s="236"/>
      <c r="EV111" s="236"/>
      <c r="EW111" s="236"/>
      <c r="EX111" s="236"/>
      <c r="EY111" s="236"/>
      <c r="EZ111" s="236"/>
      <c r="FA111" s="236"/>
      <c r="FB111" s="236"/>
      <c r="FC111" s="236"/>
      <c r="FD111" s="236"/>
      <c r="FE111" s="236"/>
      <c r="FF111" s="236"/>
      <c r="FG111" s="236"/>
      <c r="FH111" s="236"/>
      <c r="FI111" s="236"/>
      <c r="FJ111" s="236"/>
      <c r="FK111" s="236"/>
      <c r="FL111" s="236"/>
      <c r="FM111" s="236"/>
      <c r="FN111" s="236"/>
      <c r="FO111" s="236"/>
      <c r="FP111" s="236"/>
      <c r="FQ111" s="236"/>
      <c r="FR111" s="236"/>
      <c r="FS111" s="236"/>
      <c r="FT111" s="236"/>
      <c r="FU111" s="236"/>
      <c r="FV111" s="236"/>
      <c r="FW111" s="236"/>
      <c r="FX111" s="236"/>
      <c r="FY111" s="236"/>
      <c r="FZ111" s="236"/>
      <c r="GA111" s="236"/>
      <c r="GB111" s="236"/>
      <c r="GC111" s="236"/>
      <c r="GD111" s="236"/>
      <c r="GE111" s="236"/>
      <c r="GF111" s="236"/>
      <c r="GG111" s="236"/>
      <c r="GH111" s="236"/>
      <c r="GI111" s="236"/>
      <c r="GJ111" s="236"/>
      <c r="GK111" s="236"/>
      <c r="GL111" s="236"/>
      <c r="GM111" s="236"/>
      <c r="GN111" s="236"/>
      <c r="GO111" s="236"/>
      <c r="GP111" s="236"/>
      <c r="GQ111" s="236"/>
      <c r="GR111" s="236"/>
      <c r="GS111" s="236"/>
      <c r="GT111" s="236"/>
      <c r="GU111" s="236"/>
      <c r="GV111" s="236"/>
      <c r="GW111" s="236"/>
      <c r="GX111" s="236"/>
      <c r="GY111" s="236"/>
      <c r="GZ111" s="236"/>
      <c r="HA111" s="236"/>
      <c r="HB111" s="236"/>
      <c r="HC111" s="236"/>
      <c r="HD111" s="236"/>
      <c r="HE111" s="236"/>
      <c r="HF111" s="236"/>
      <c r="HG111" s="236"/>
      <c r="HH111" s="236"/>
    </row>
    <row r="112" s="213" customFormat="1" ht="24" customHeight="1" spans="1:216">
      <c r="A112" s="214"/>
      <c r="B112" s="214"/>
      <c r="C112" s="214"/>
      <c r="D112" s="214"/>
      <c r="E112" s="214"/>
      <c r="F112" s="214"/>
      <c r="G112" s="236"/>
      <c r="H112" s="236"/>
      <c r="I112" s="214"/>
      <c r="J112" s="214"/>
      <c r="K112" s="214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6"/>
      <c r="AA112" s="236"/>
      <c r="AB112" s="236"/>
      <c r="AC112" s="236"/>
      <c r="AD112" s="236"/>
      <c r="AE112" s="236"/>
      <c r="AF112" s="236"/>
      <c r="AG112" s="236"/>
      <c r="AH112" s="236"/>
      <c r="AI112" s="236"/>
      <c r="AJ112" s="236"/>
      <c r="AK112" s="236"/>
      <c r="AL112" s="236"/>
      <c r="AM112" s="236"/>
      <c r="AN112" s="236"/>
      <c r="AO112" s="236"/>
      <c r="AP112" s="236"/>
      <c r="AQ112" s="236"/>
      <c r="AR112" s="236"/>
      <c r="AS112" s="236"/>
      <c r="AT112" s="236"/>
      <c r="AU112" s="236"/>
      <c r="AV112" s="236"/>
      <c r="AW112" s="236"/>
      <c r="AX112" s="236"/>
      <c r="AY112" s="236"/>
      <c r="AZ112" s="236"/>
      <c r="BA112" s="236"/>
      <c r="BB112" s="236"/>
      <c r="BC112" s="236"/>
      <c r="BD112" s="236"/>
      <c r="BE112" s="236"/>
      <c r="BF112" s="236"/>
      <c r="BG112" s="236"/>
      <c r="BH112" s="236"/>
      <c r="BI112" s="236"/>
      <c r="BJ112" s="236"/>
      <c r="BK112" s="236"/>
      <c r="BL112" s="236"/>
      <c r="BM112" s="236"/>
      <c r="BN112" s="236"/>
      <c r="BO112" s="236"/>
      <c r="BP112" s="236"/>
      <c r="BQ112" s="236"/>
      <c r="BR112" s="236"/>
      <c r="BS112" s="236"/>
      <c r="BT112" s="236"/>
      <c r="BU112" s="236"/>
      <c r="BV112" s="236"/>
      <c r="BW112" s="236"/>
      <c r="BX112" s="236"/>
      <c r="BY112" s="236"/>
      <c r="BZ112" s="236"/>
      <c r="CA112" s="236"/>
      <c r="CB112" s="236"/>
      <c r="CC112" s="236"/>
      <c r="CD112" s="236"/>
      <c r="CE112" s="236"/>
      <c r="CF112" s="236"/>
      <c r="CG112" s="236"/>
      <c r="CH112" s="236"/>
      <c r="CI112" s="236"/>
      <c r="CJ112" s="236"/>
      <c r="CK112" s="236"/>
      <c r="CL112" s="236"/>
      <c r="CM112" s="236"/>
      <c r="CN112" s="236"/>
      <c r="CO112" s="236"/>
      <c r="CP112" s="236"/>
      <c r="CQ112" s="236"/>
      <c r="CR112" s="236"/>
      <c r="CS112" s="236"/>
      <c r="CT112" s="236"/>
      <c r="CU112" s="236"/>
      <c r="CV112" s="236"/>
      <c r="CW112" s="236"/>
      <c r="CX112" s="236"/>
      <c r="CY112" s="236"/>
      <c r="CZ112" s="236"/>
      <c r="DA112" s="236"/>
      <c r="DB112" s="236"/>
      <c r="DC112" s="236"/>
      <c r="DD112" s="236"/>
      <c r="DE112" s="236"/>
      <c r="DF112" s="236"/>
      <c r="DG112" s="236"/>
      <c r="DH112" s="236"/>
      <c r="DI112" s="236"/>
      <c r="DJ112" s="236"/>
      <c r="DK112" s="236"/>
      <c r="DL112" s="236"/>
      <c r="DM112" s="236"/>
      <c r="DN112" s="236"/>
      <c r="DO112" s="236"/>
      <c r="DP112" s="236"/>
      <c r="DQ112" s="236"/>
      <c r="DR112" s="236"/>
      <c r="DS112" s="236"/>
      <c r="DT112" s="236"/>
      <c r="DU112" s="236"/>
      <c r="DV112" s="236"/>
      <c r="DW112" s="236"/>
      <c r="DX112" s="236"/>
      <c r="DY112" s="236"/>
      <c r="DZ112" s="236"/>
      <c r="EA112" s="236"/>
      <c r="EB112" s="236"/>
      <c r="EC112" s="236"/>
      <c r="ED112" s="236"/>
      <c r="EE112" s="236"/>
      <c r="EF112" s="236"/>
      <c r="EG112" s="236"/>
      <c r="EH112" s="236"/>
      <c r="EI112" s="236"/>
      <c r="EJ112" s="236"/>
      <c r="EK112" s="236"/>
      <c r="EL112" s="236"/>
      <c r="EM112" s="236"/>
      <c r="EN112" s="236"/>
      <c r="EO112" s="236"/>
      <c r="EP112" s="236"/>
      <c r="EQ112" s="236"/>
      <c r="ER112" s="236"/>
      <c r="ES112" s="236"/>
      <c r="ET112" s="236"/>
      <c r="EU112" s="236"/>
      <c r="EV112" s="236"/>
      <c r="EW112" s="236"/>
      <c r="EX112" s="236"/>
      <c r="EY112" s="236"/>
      <c r="EZ112" s="236"/>
      <c r="FA112" s="236"/>
      <c r="FB112" s="236"/>
      <c r="FC112" s="236"/>
      <c r="FD112" s="236"/>
      <c r="FE112" s="236"/>
      <c r="FF112" s="236"/>
      <c r="FG112" s="236"/>
      <c r="FH112" s="236"/>
      <c r="FI112" s="236"/>
      <c r="FJ112" s="236"/>
      <c r="FK112" s="236"/>
      <c r="FL112" s="236"/>
      <c r="FM112" s="236"/>
      <c r="FN112" s="236"/>
      <c r="FO112" s="236"/>
      <c r="FP112" s="236"/>
      <c r="FQ112" s="236"/>
      <c r="FR112" s="236"/>
      <c r="FS112" s="236"/>
      <c r="FT112" s="236"/>
      <c r="FU112" s="236"/>
      <c r="FV112" s="236"/>
      <c r="FW112" s="236"/>
      <c r="FX112" s="236"/>
      <c r="FY112" s="236"/>
      <c r="FZ112" s="236"/>
      <c r="GA112" s="236"/>
      <c r="GB112" s="236"/>
      <c r="GC112" s="236"/>
      <c r="GD112" s="236"/>
      <c r="GE112" s="236"/>
      <c r="GF112" s="236"/>
      <c r="GG112" s="236"/>
      <c r="GH112" s="236"/>
      <c r="GI112" s="236"/>
      <c r="GJ112" s="236"/>
      <c r="GK112" s="236"/>
      <c r="GL112" s="236"/>
      <c r="GM112" s="236"/>
      <c r="GN112" s="236"/>
      <c r="GO112" s="236"/>
      <c r="GP112" s="236"/>
      <c r="GQ112" s="236"/>
      <c r="GR112" s="236"/>
      <c r="GS112" s="236"/>
      <c r="GT112" s="236"/>
      <c r="GU112" s="236"/>
      <c r="GV112" s="236"/>
      <c r="GW112" s="236"/>
      <c r="GX112" s="236"/>
      <c r="GY112" s="236"/>
      <c r="GZ112" s="236"/>
      <c r="HA112" s="236"/>
      <c r="HB112" s="236"/>
      <c r="HC112" s="236"/>
      <c r="HD112" s="236"/>
      <c r="HE112" s="236"/>
      <c r="HF112" s="236"/>
      <c r="HG112" s="236"/>
      <c r="HH112" s="236"/>
    </row>
    <row r="113" s="213" customFormat="1" ht="24" customHeight="1" spans="1:216">
      <c r="A113" s="214"/>
      <c r="B113" s="214"/>
      <c r="C113" s="214"/>
      <c r="D113" s="214"/>
      <c r="E113" s="214"/>
      <c r="F113" s="214"/>
      <c r="G113" s="236"/>
      <c r="H113" s="236"/>
      <c r="I113" s="214"/>
      <c r="J113" s="214"/>
      <c r="K113" s="214"/>
      <c r="L113" s="236"/>
      <c r="M113" s="236"/>
      <c r="N113" s="236"/>
      <c r="O113" s="236"/>
      <c r="P113" s="236"/>
      <c r="Q113" s="236"/>
      <c r="R113" s="236"/>
      <c r="S113" s="236"/>
      <c r="T113" s="236"/>
      <c r="U113" s="236"/>
      <c r="V113" s="236"/>
      <c r="W113" s="236"/>
      <c r="X113" s="236"/>
      <c r="Y113" s="236"/>
      <c r="Z113" s="236"/>
      <c r="AA113" s="236"/>
      <c r="AB113" s="236"/>
      <c r="AC113" s="236"/>
      <c r="AD113" s="236"/>
      <c r="AE113" s="236"/>
      <c r="AF113" s="236"/>
      <c r="AG113" s="236"/>
      <c r="AH113" s="236"/>
      <c r="AI113" s="236"/>
      <c r="AJ113" s="236"/>
      <c r="AK113" s="236"/>
      <c r="AL113" s="236"/>
      <c r="AM113" s="236"/>
      <c r="AN113" s="236"/>
      <c r="AO113" s="236"/>
      <c r="AP113" s="236"/>
      <c r="AQ113" s="236"/>
      <c r="AR113" s="236"/>
      <c r="AS113" s="236"/>
      <c r="AT113" s="236"/>
      <c r="AU113" s="236"/>
      <c r="AV113" s="236"/>
      <c r="AW113" s="236"/>
      <c r="AX113" s="236"/>
      <c r="AY113" s="236"/>
      <c r="AZ113" s="236"/>
      <c r="BA113" s="236"/>
      <c r="BB113" s="236"/>
      <c r="BC113" s="236"/>
      <c r="BD113" s="236"/>
      <c r="BE113" s="236"/>
      <c r="BF113" s="236"/>
      <c r="BG113" s="236"/>
      <c r="BH113" s="236"/>
      <c r="BI113" s="236"/>
      <c r="BJ113" s="236"/>
      <c r="BK113" s="236"/>
      <c r="BL113" s="236"/>
      <c r="BM113" s="236"/>
      <c r="BN113" s="236"/>
      <c r="BO113" s="236"/>
      <c r="BP113" s="236"/>
      <c r="BQ113" s="236"/>
      <c r="BR113" s="236"/>
      <c r="BS113" s="236"/>
      <c r="BT113" s="236"/>
      <c r="BU113" s="236"/>
      <c r="BV113" s="236"/>
      <c r="BW113" s="236"/>
      <c r="BX113" s="236"/>
      <c r="BY113" s="236"/>
      <c r="BZ113" s="236"/>
      <c r="CA113" s="236"/>
      <c r="CB113" s="236"/>
      <c r="CC113" s="236"/>
      <c r="CD113" s="236"/>
      <c r="CE113" s="236"/>
      <c r="CF113" s="236"/>
      <c r="CG113" s="236"/>
      <c r="CH113" s="236"/>
      <c r="CI113" s="236"/>
      <c r="CJ113" s="236"/>
      <c r="CK113" s="236"/>
      <c r="CL113" s="236"/>
      <c r="CM113" s="236"/>
      <c r="CN113" s="236"/>
      <c r="CO113" s="236"/>
      <c r="CP113" s="236"/>
      <c r="CQ113" s="236"/>
      <c r="CR113" s="236"/>
      <c r="CS113" s="236"/>
      <c r="CT113" s="236"/>
      <c r="CU113" s="236"/>
      <c r="CV113" s="236"/>
      <c r="CW113" s="236"/>
      <c r="CX113" s="236"/>
      <c r="CY113" s="236"/>
      <c r="CZ113" s="236"/>
      <c r="DA113" s="236"/>
      <c r="DB113" s="236"/>
      <c r="DC113" s="236"/>
      <c r="DD113" s="236"/>
      <c r="DE113" s="236"/>
      <c r="DF113" s="236"/>
      <c r="DG113" s="236"/>
      <c r="DH113" s="236"/>
      <c r="DI113" s="236"/>
      <c r="DJ113" s="236"/>
      <c r="DK113" s="236"/>
      <c r="DL113" s="236"/>
      <c r="DM113" s="236"/>
      <c r="DN113" s="236"/>
      <c r="DO113" s="236"/>
      <c r="DP113" s="236"/>
      <c r="DQ113" s="236"/>
      <c r="DR113" s="236"/>
      <c r="DS113" s="236"/>
      <c r="DT113" s="236"/>
      <c r="DU113" s="236"/>
      <c r="DV113" s="236"/>
      <c r="DW113" s="236"/>
      <c r="DX113" s="236"/>
      <c r="DY113" s="236"/>
      <c r="DZ113" s="236"/>
      <c r="EA113" s="236"/>
      <c r="EB113" s="236"/>
      <c r="EC113" s="236"/>
      <c r="ED113" s="236"/>
      <c r="EE113" s="236"/>
      <c r="EF113" s="236"/>
      <c r="EG113" s="236"/>
      <c r="EH113" s="236"/>
      <c r="EI113" s="236"/>
      <c r="EJ113" s="236"/>
      <c r="EK113" s="236"/>
      <c r="EL113" s="236"/>
      <c r="EM113" s="236"/>
      <c r="EN113" s="236"/>
      <c r="EO113" s="236"/>
      <c r="EP113" s="236"/>
      <c r="EQ113" s="236"/>
      <c r="ER113" s="236"/>
      <c r="ES113" s="236"/>
      <c r="ET113" s="236"/>
      <c r="EU113" s="236"/>
      <c r="EV113" s="236"/>
      <c r="EW113" s="236"/>
      <c r="EX113" s="236"/>
      <c r="EY113" s="236"/>
      <c r="EZ113" s="236"/>
      <c r="FA113" s="236"/>
      <c r="FB113" s="236"/>
      <c r="FC113" s="236"/>
      <c r="FD113" s="236"/>
      <c r="FE113" s="236"/>
      <c r="FF113" s="236"/>
      <c r="FG113" s="236"/>
      <c r="FH113" s="236"/>
      <c r="FI113" s="236"/>
      <c r="FJ113" s="236"/>
      <c r="FK113" s="236"/>
      <c r="FL113" s="236"/>
      <c r="FM113" s="236"/>
      <c r="FN113" s="236"/>
      <c r="FO113" s="236"/>
      <c r="FP113" s="236"/>
      <c r="FQ113" s="236"/>
      <c r="FR113" s="236"/>
      <c r="FS113" s="236"/>
      <c r="FT113" s="236"/>
      <c r="FU113" s="236"/>
      <c r="FV113" s="236"/>
      <c r="FW113" s="236"/>
      <c r="FX113" s="236"/>
      <c r="FY113" s="236"/>
      <c r="FZ113" s="236"/>
      <c r="GA113" s="236"/>
      <c r="GB113" s="236"/>
      <c r="GC113" s="236"/>
      <c r="GD113" s="236"/>
      <c r="GE113" s="236"/>
      <c r="GF113" s="236"/>
      <c r="GG113" s="236"/>
      <c r="GH113" s="236"/>
      <c r="GI113" s="236"/>
      <c r="GJ113" s="236"/>
      <c r="GK113" s="236"/>
      <c r="GL113" s="236"/>
      <c r="GM113" s="236"/>
      <c r="GN113" s="236"/>
      <c r="GO113" s="236"/>
      <c r="GP113" s="236"/>
      <c r="GQ113" s="236"/>
      <c r="GR113" s="236"/>
      <c r="GS113" s="236"/>
      <c r="GT113" s="236"/>
      <c r="GU113" s="236"/>
      <c r="GV113" s="236"/>
      <c r="GW113" s="236"/>
      <c r="GX113" s="236"/>
      <c r="GY113" s="236"/>
      <c r="GZ113" s="236"/>
      <c r="HA113" s="236"/>
      <c r="HB113" s="236"/>
      <c r="HC113" s="236"/>
      <c r="HD113" s="236"/>
      <c r="HE113" s="236"/>
      <c r="HF113" s="236"/>
      <c r="HG113" s="236"/>
      <c r="HH113" s="236"/>
    </row>
  </sheetData>
  <mergeCells count="1">
    <mergeCell ref="A2:F2"/>
  </mergeCells>
  <printOptions horizontalCentered="1"/>
  <pageMargins left="0.590277777777778" right="0.590277777777778" top="0.786805555555556" bottom="0.786805555555556" header="0.826388888888889" footer="0.472222222222222"/>
  <pageSetup paperSize="9" scale="81" firstPageNumber="0" fitToHeight="0" orientation="portrait" blackAndWhite="1" useFirstPageNumber="1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78"/>
  <sheetViews>
    <sheetView showZeros="0" view="pageBreakPreview" zoomScaleNormal="100" zoomScaleSheetLayoutView="100" workbookViewId="0">
      <selection activeCell="A4" sqref="$A4:$XFD13"/>
    </sheetView>
  </sheetViews>
  <sheetFormatPr defaultColWidth="9" defaultRowHeight="14.25"/>
  <cols>
    <col min="1" max="1" width="30.6333333333333" style="181" customWidth="1"/>
    <col min="2" max="2" width="14.6333333333333" style="182" customWidth="1"/>
    <col min="3" max="3" width="30.6333333333333" style="181" customWidth="1"/>
    <col min="4" max="4" width="14.6333333333333" style="183" customWidth="1"/>
    <col min="5" max="5" width="9.38333333333333" style="181"/>
    <col min="6" max="250" width="9" style="181"/>
  </cols>
  <sheetData>
    <row r="1" s="175" customFormat="1" ht="24" customHeight="1" spans="1:250">
      <c r="A1" s="184" t="s">
        <v>1442</v>
      </c>
      <c r="B1" s="185"/>
      <c r="C1" s="185"/>
      <c r="D1" s="186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187"/>
      <c r="CP1" s="187"/>
      <c r="CQ1" s="187"/>
      <c r="CR1" s="187"/>
      <c r="CS1" s="187"/>
      <c r="CT1" s="187"/>
      <c r="CU1" s="187"/>
      <c r="CV1" s="187"/>
      <c r="CW1" s="187"/>
      <c r="CX1" s="187"/>
      <c r="CY1" s="187"/>
      <c r="CZ1" s="187"/>
      <c r="DA1" s="187"/>
      <c r="DB1" s="187"/>
      <c r="DC1" s="187"/>
      <c r="DD1" s="187"/>
      <c r="DE1" s="187"/>
      <c r="DF1" s="187"/>
      <c r="DG1" s="187"/>
      <c r="DH1" s="187"/>
      <c r="DI1" s="187"/>
      <c r="DJ1" s="187"/>
      <c r="DK1" s="187"/>
      <c r="DL1" s="187"/>
      <c r="DM1" s="187"/>
      <c r="DN1" s="187"/>
      <c r="DO1" s="187"/>
      <c r="DP1" s="187"/>
      <c r="DQ1" s="187"/>
      <c r="DR1" s="187"/>
      <c r="DS1" s="187"/>
      <c r="DT1" s="187"/>
      <c r="DU1" s="187"/>
      <c r="DV1" s="187"/>
      <c r="DW1" s="187"/>
      <c r="DX1" s="187"/>
      <c r="DY1" s="187"/>
      <c r="DZ1" s="187"/>
      <c r="EA1" s="187"/>
      <c r="EB1" s="187"/>
      <c r="EC1" s="187"/>
      <c r="ED1" s="187"/>
      <c r="EE1" s="187"/>
      <c r="EF1" s="187"/>
      <c r="EG1" s="187"/>
      <c r="EH1" s="187"/>
      <c r="EI1" s="187"/>
      <c r="EJ1" s="187"/>
      <c r="EK1" s="187"/>
      <c r="EL1" s="187"/>
      <c r="EM1" s="187"/>
      <c r="EN1" s="187"/>
      <c r="EO1" s="187"/>
      <c r="EP1" s="187"/>
      <c r="EQ1" s="187"/>
      <c r="ER1" s="187"/>
      <c r="ES1" s="187"/>
      <c r="ET1" s="187"/>
      <c r="EU1" s="187"/>
      <c r="EV1" s="187"/>
      <c r="EW1" s="187"/>
      <c r="EX1" s="187"/>
      <c r="EY1" s="187"/>
      <c r="EZ1" s="187"/>
      <c r="FA1" s="187"/>
      <c r="FB1" s="187"/>
      <c r="FC1" s="187"/>
      <c r="FD1" s="187"/>
      <c r="FE1" s="187"/>
      <c r="FF1" s="187"/>
      <c r="FG1" s="187"/>
      <c r="FH1" s="187"/>
      <c r="FI1" s="187"/>
      <c r="FJ1" s="187"/>
      <c r="FK1" s="187"/>
      <c r="FL1" s="187"/>
      <c r="FM1" s="187"/>
      <c r="FN1" s="187"/>
      <c r="FO1" s="187"/>
      <c r="FP1" s="187"/>
      <c r="FQ1" s="187"/>
      <c r="FR1" s="187"/>
      <c r="FS1" s="187"/>
      <c r="FT1" s="187"/>
      <c r="FU1" s="187"/>
      <c r="FV1" s="187"/>
      <c r="FW1" s="187"/>
      <c r="FX1" s="187"/>
      <c r="FY1" s="187"/>
      <c r="FZ1" s="187"/>
      <c r="GA1" s="187"/>
      <c r="GB1" s="187"/>
      <c r="GC1" s="187"/>
      <c r="GD1" s="187"/>
      <c r="GE1" s="187"/>
      <c r="GF1" s="187"/>
      <c r="GG1" s="187"/>
      <c r="GH1" s="187"/>
      <c r="GI1" s="187"/>
      <c r="GJ1" s="187"/>
      <c r="GK1" s="187"/>
      <c r="GL1" s="187"/>
      <c r="GM1" s="187"/>
      <c r="GN1" s="187"/>
      <c r="GO1" s="187"/>
      <c r="GP1" s="187"/>
      <c r="GQ1" s="187"/>
      <c r="GR1" s="187"/>
      <c r="GS1" s="187"/>
      <c r="GT1" s="187"/>
      <c r="GU1" s="187"/>
      <c r="GV1" s="187"/>
      <c r="GW1" s="187"/>
      <c r="GX1" s="187"/>
      <c r="GY1" s="187"/>
      <c r="GZ1" s="187"/>
      <c r="HA1" s="187"/>
      <c r="HB1" s="187"/>
      <c r="HC1" s="187"/>
      <c r="HD1" s="187"/>
      <c r="HE1" s="187"/>
      <c r="HF1" s="187"/>
      <c r="HG1" s="187"/>
      <c r="HH1" s="187"/>
      <c r="HI1" s="187"/>
      <c r="HJ1" s="187"/>
      <c r="HK1" s="187"/>
      <c r="HL1" s="187"/>
      <c r="HM1" s="187"/>
      <c r="HN1" s="187"/>
      <c r="HO1" s="187"/>
      <c r="HP1" s="187"/>
      <c r="HQ1" s="187"/>
      <c r="HR1" s="187"/>
      <c r="HS1" s="187"/>
      <c r="HT1" s="187"/>
      <c r="HU1" s="187"/>
      <c r="HV1" s="187"/>
      <c r="HW1" s="187"/>
      <c r="HX1" s="187"/>
      <c r="HY1" s="187"/>
      <c r="HZ1" s="187"/>
      <c r="IA1" s="187"/>
      <c r="IB1" s="187"/>
      <c r="IC1" s="187"/>
      <c r="ID1" s="187"/>
      <c r="IE1" s="187"/>
      <c r="IF1" s="187"/>
      <c r="IG1" s="187"/>
      <c r="IH1" s="187"/>
      <c r="II1" s="187"/>
      <c r="IJ1" s="187"/>
      <c r="IK1" s="187"/>
      <c r="IL1" s="187"/>
      <c r="IM1" s="187"/>
      <c r="IN1" s="187"/>
      <c r="IO1" s="187"/>
      <c r="IP1" s="187"/>
    </row>
    <row r="2" s="176" customFormat="1" ht="42" customHeight="1" spans="1:4">
      <c r="A2" s="279" t="s">
        <v>1443</v>
      </c>
      <c r="B2" s="280"/>
      <c r="C2" s="280"/>
      <c r="D2" s="280"/>
    </row>
    <row r="3" s="177" customFormat="1" ht="33" customHeight="1" spans="1:4">
      <c r="A3" s="190"/>
      <c r="B3" s="191"/>
      <c r="C3" s="190"/>
      <c r="D3" s="192" t="s">
        <v>2</v>
      </c>
    </row>
    <row r="4" s="178" customFormat="1" ht="55" customHeight="1" spans="1:4">
      <c r="A4" s="193" t="s">
        <v>1444</v>
      </c>
      <c r="B4" s="194" t="s">
        <v>6</v>
      </c>
      <c r="C4" s="193" t="s">
        <v>1445</v>
      </c>
      <c r="D4" s="194" t="s">
        <v>6</v>
      </c>
    </row>
    <row r="5" s="179" customFormat="1" ht="55" customHeight="1" spans="1:4">
      <c r="A5" s="195" t="s">
        <v>1446</v>
      </c>
      <c r="B5" s="196">
        <v>132713</v>
      </c>
      <c r="C5" s="195" t="s">
        <v>1447</v>
      </c>
      <c r="D5" s="196">
        <v>151295</v>
      </c>
    </row>
    <row r="6" s="179" customFormat="1" ht="55" customHeight="1" spans="1:4">
      <c r="A6" s="195" t="s">
        <v>1448</v>
      </c>
      <c r="B6" s="196">
        <f>B7+B8+B9+B10</f>
        <v>91486</v>
      </c>
      <c r="C6" s="102" t="s">
        <v>1449</v>
      </c>
      <c r="D6" s="196">
        <f>D7+D8</f>
        <v>40000</v>
      </c>
    </row>
    <row r="7" s="179" customFormat="1" ht="55" customHeight="1" spans="1:4">
      <c r="A7" s="197" t="s">
        <v>71</v>
      </c>
      <c r="B7" s="198">
        <v>4483</v>
      </c>
      <c r="C7" s="197" t="s">
        <v>1450</v>
      </c>
      <c r="D7" s="198"/>
    </row>
    <row r="8" s="179" customFormat="1" ht="55" customHeight="1" spans="1:4">
      <c r="A8" s="197" t="s">
        <v>195</v>
      </c>
      <c r="B8" s="198">
        <v>4703</v>
      </c>
      <c r="C8" s="197" t="s">
        <v>197</v>
      </c>
      <c r="D8" s="198">
        <v>40000</v>
      </c>
    </row>
    <row r="9" s="179" customFormat="1" ht="55" customHeight="1" spans="1:4">
      <c r="A9" s="197" t="s">
        <v>1451</v>
      </c>
      <c r="B9" s="198"/>
      <c r="C9" s="199"/>
      <c r="D9" s="200"/>
    </row>
    <row r="10" s="179" customFormat="1" ht="55" customHeight="1" spans="1:4">
      <c r="A10" s="197" t="s">
        <v>214</v>
      </c>
      <c r="B10" s="198">
        <v>82300</v>
      </c>
      <c r="C10" s="101" t="s">
        <v>202</v>
      </c>
      <c r="D10" s="200">
        <f>D11</f>
        <v>22700</v>
      </c>
    </row>
    <row r="11" s="179" customFormat="1" ht="55" customHeight="1" spans="1:4">
      <c r="A11" s="201" t="s">
        <v>1452</v>
      </c>
      <c r="B11" s="198">
        <v>82300</v>
      </c>
      <c r="C11" s="197" t="s">
        <v>1453</v>
      </c>
      <c r="D11" s="198">
        <v>22700</v>
      </c>
    </row>
    <row r="12" s="179" customFormat="1" ht="55" customHeight="1" spans="1:4">
      <c r="A12" s="202"/>
      <c r="B12" s="198"/>
      <c r="C12" s="195" t="s">
        <v>225</v>
      </c>
      <c r="D12" s="200">
        <v>10204</v>
      </c>
    </row>
    <row r="13" s="179" customFormat="1" ht="55" customHeight="1" spans="1:4">
      <c r="A13" s="108" t="s">
        <v>239</v>
      </c>
      <c r="B13" s="203">
        <f>B5+B6</f>
        <v>224199</v>
      </c>
      <c r="C13" s="204" t="s">
        <v>240</v>
      </c>
      <c r="D13" s="200">
        <f>D5+D6+D10+D12</f>
        <v>224199</v>
      </c>
    </row>
    <row r="14" s="179" customFormat="1" ht="24" customHeight="1" spans="2:5">
      <c r="B14" s="205"/>
      <c r="D14" s="206"/>
      <c r="E14" s="206"/>
    </row>
    <row r="15" s="180" customFormat="1" ht="24" customHeight="1" spans="1:250">
      <c r="A15" s="179"/>
      <c r="B15" s="205"/>
      <c r="C15" s="179"/>
      <c r="D15" s="206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  <c r="BG15" s="179"/>
      <c r="BH15" s="179"/>
      <c r="BI15" s="179"/>
      <c r="BJ15" s="179"/>
      <c r="BK15" s="179"/>
      <c r="BL15" s="179"/>
      <c r="BM15" s="179"/>
      <c r="BN15" s="179"/>
      <c r="BO15" s="179"/>
      <c r="BP15" s="179"/>
      <c r="BQ15" s="179"/>
      <c r="BR15" s="179"/>
      <c r="BS15" s="179"/>
      <c r="BT15" s="179"/>
      <c r="BU15" s="179"/>
      <c r="BV15" s="179"/>
      <c r="BW15" s="179"/>
      <c r="BX15" s="179"/>
      <c r="BY15" s="179"/>
      <c r="BZ15" s="179"/>
      <c r="CA15" s="179"/>
      <c r="CB15" s="179"/>
      <c r="CC15" s="179"/>
      <c r="CD15" s="179"/>
      <c r="CE15" s="179"/>
      <c r="CF15" s="179"/>
      <c r="CG15" s="179"/>
      <c r="CH15" s="179"/>
      <c r="CI15" s="179"/>
      <c r="CJ15" s="179"/>
      <c r="CK15" s="179"/>
      <c r="CL15" s="179"/>
      <c r="CM15" s="179"/>
      <c r="CN15" s="179"/>
      <c r="CO15" s="179"/>
      <c r="CP15" s="179"/>
      <c r="CQ15" s="179"/>
      <c r="CR15" s="179"/>
      <c r="CS15" s="179"/>
      <c r="CT15" s="179"/>
      <c r="CU15" s="179"/>
      <c r="CV15" s="179"/>
      <c r="CW15" s="179"/>
      <c r="CX15" s="179"/>
      <c r="CY15" s="179"/>
      <c r="CZ15" s="179"/>
      <c r="DA15" s="179"/>
      <c r="DB15" s="179"/>
      <c r="DC15" s="179"/>
      <c r="DD15" s="179"/>
      <c r="DE15" s="179"/>
      <c r="DF15" s="179"/>
      <c r="DG15" s="179"/>
      <c r="DH15" s="179"/>
      <c r="DI15" s="179"/>
      <c r="DJ15" s="179"/>
      <c r="DK15" s="179"/>
      <c r="DL15" s="179"/>
      <c r="DM15" s="179"/>
      <c r="DN15" s="179"/>
      <c r="DO15" s="179"/>
      <c r="DP15" s="179"/>
      <c r="DQ15" s="179"/>
      <c r="DR15" s="179"/>
      <c r="DS15" s="179"/>
      <c r="DT15" s="179"/>
      <c r="DU15" s="179"/>
      <c r="DV15" s="179"/>
      <c r="DW15" s="179"/>
      <c r="DX15" s="179"/>
      <c r="DY15" s="179"/>
      <c r="DZ15" s="179"/>
      <c r="EA15" s="179"/>
      <c r="EB15" s="179"/>
      <c r="EC15" s="179"/>
      <c r="ED15" s="179"/>
      <c r="EE15" s="179"/>
      <c r="EF15" s="179"/>
      <c r="EG15" s="179"/>
      <c r="EH15" s="179"/>
      <c r="EI15" s="179"/>
      <c r="EJ15" s="179"/>
      <c r="EK15" s="179"/>
      <c r="EL15" s="179"/>
      <c r="EM15" s="179"/>
      <c r="EN15" s="179"/>
      <c r="EO15" s="179"/>
      <c r="EP15" s="179"/>
      <c r="EQ15" s="179"/>
      <c r="ER15" s="179"/>
      <c r="ES15" s="179"/>
      <c r="ET15" s="179"/>
      <c r="EU15" s="179"/>
      <c r="EV15" s="179"/>
      <c r="EW15" s="179"/>
      <c r="EX15" s="179"/>
      <c r="EY15" s="179"/>
      <c r="EZ15" s="179"/>
      <c r="FA15" s="179"/>
      <c r="FB15" s="179"/>
      <c r="FC15" s="179"/>
      <c r="FD15" s="179"/>
      <c r="FE15" s="179"/>
      <c r="FF15" s="179"/>
      <c r="FG15" s="179"/>
      <c r="FH15" s="179"/>
      <c r="FI15" s="179"/>
      <c r="FJ15" s="179"/>
      <c r="FK15" s="179"/>
      <c r="FL15" s="179"/>
      <c r="FM15" s="179"/>
      <c r="FN15" s="179"/>
      <c r="FO15" s="179"/>
      <c r="FP15" s="179"/>
      <c r="FQ15" s="179"/>
      <c r="FR15" s="179"/>
      <c r="FS15" s="179"/>
      <c r="FT15" s="179"/>
      <c r="FU15" s="179"/>
      <c r="FV15" s="179"/>
      <c r="FW15" s="179"/>
      <c r="FX15" s="179"/>
      <c r="FY15" s="179"/>
      <c r="FZ15" s="179"/>
      <c r="GA15" s="179"/>
      <c r="GB15" s="179"/>
      <c r="GC15" s="179"/>
      <c r="GD15" s="179"/>
      <c r="GE15" s="179"/>
      <c r="GF15" s="179"/>
      <c r="GG15" s="179"/>
      <c r="GH15" s="179"/>
      <c r="GI15" s="179"/>
      <c r="GJ15" s="179"/>
      <c r="GK15" s="179"/>
      <c r="GL15" s="179"/>
      <c r="GM15" s="179"/>
      <c r="GN15" s="179"/>
      <c r="GO15" s="179"/>
      <c r="GP15" s="179"/>
      <c r="GQ15" s="179"/>
      <c r="GR15" s="179"/>
      <c r="GS15" s="179"/>
      <c r="GT15" s="179"/>
      <c r="GU15" s="179"/>
      <c r="GV15" s="179"/>
      <c r="GW15" s="179"/>
      <c r="GX15" s="179"/>
      <c r="GY15" s="179"/>
      <c r="GZ15" s="179"/>
      <c r="HA15" s="179"/>
      <c r="HB15" s="179"/>
      <c r="HC15" s="179"/>
      <c r="HD15" s="179"/>
      <c r="HE15" s="179"/>
      <c r="HF15" s="179"/>
      <c r="HG15" s="179"/>
      <c r="HH15" s="179"/>
      <c r="HI15" s="179"/>
      <c r="HJ15" s="179"/>
      <c r="HK15" s="179"/>
      <c r="HL15" s="179"/>
      <c r="HM15" s="179"/>
      <c r="HN15" s="179"/>
      <c r="HO15" s="179"/>
      <c r="HP15" s="179"/>
      <c r="HQ15" s="179"/>
      <c r="HR15" s="179"/>
      <c r="HS15" s="179"/>
      <c r="HT15" s="179"/>
      <c r="HU15" s="179"/>
      <c r="HV15" s="179"/>
      <c r="HW15" s="179"/>
      <c r="HX15" s="179"/>
      <c r="HY15" s="179"/>
      <c r="HZ15" s="179"/>
      <c r="IA15" s="179"/>
      <c r="IB15" s="179"/>
      <c r="IC15" s="179"/>
      <c r="ID15" s="179"/>
      <c r="IE15" s="179"/>
      <c r="IF15" s="179"/>
      <c r="IG15" s="179"/>
      <c r="IH15" s="179"/>
      <c r="II15" s="179"/>
      <c r="IJ15" s="179"/>
      <c r="IK15" s="179"/>
      <c r="IL15" s="179"/>
      <c r="IM15" s="179"/>
      <c r="IN15" s="179"/>
      <c r="IO15" s="179"/>
      <c r="IP15" s="179"/>
    </row>
    <row r="16" s="180" customFormat="1" ht="24" customHeight="1" spans="1:250">
      <c r="A16" s="179"/>
      <c r="B16" s="205"/>
      <c r="C16" s="207"/>
      <c r="D16" s="206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179"/>
      <c r="BN16" s="179"/>
      <c r="BO16" s="179"/>
      <c r="BP16" s="179"/>
      <c r="BQ16" s="179"/>
      <c r="BR16" s="179"/>
      <c r="BS16" s="179"/>
      <c r="BT16" s="179"/>
      <c r="BU16" s="179"/>
      <c r="BV16" s="179"/>
      <c r="BW16" s="179"/>
      <c r="BX16" s="179"/>
      <c r="BY16" s="179"/>
      <c r="BZ16" s="179"/>
      <c r="CA16" s="179"/>
      <c r="CB16" s="179"/>
      <c r="CC16" s="179"/>
      <c r="CD16" s="179"/>
      <c r="CE16" s="179"/>
      <c r="CF16" s="179"/>
      <c r="CG16" s="179"/>
      <c r="CH16" s="179"/>
      <c r="CI16" s="179"/>
      <c r="CJ16" s="179"/>
      <c r="CK16" s="179"/>
      <c r="CL16" s="179"/>
      <c r="CM16" s="179"/>
      <c r="CN16" s="179"/>
      <c r="CO16" s="179"/>
      <c r="CP16" s="179"/>
      <c r="CQ16" s="179"/>
      <c r="CR16" s="179"/>
      <c r="CS16" s="179"/>
      <c r="CT16" s="179"/>
      <c r="CU16" s="179"/>
      <c r="CV16" s="179"/>
      <c r="CW16" s="179"/>
      <c r="CX16" s="179"/>
      <c r="CY16" s="179"/>
      <c r="CZ16" s="179"/>
      <c r="DA16" s="179"/>
      <c r="DB16" s="179"/>
      <c r="DC16" s="179"/>
      <c r="DD16" s="179"/>
      <c r="DE16" s="179"/>
      <c r="DF16" s="179"/>
      <c r="DG16" s="179"/>
      <c r="DH16" s="179"/>
      <c r="DI16" s="179"/>
      <c r="DJ16" s="179"/>
      <c r="DK16" s="179"/>
      <c r="DL16" s="179"/>
      <c r="DM16" s="179"/>
      <c r="DN16" s="179"/>
      <c r="DO16" s="179"/>
      <c r="DP16" s="179"/>
      <c r="DQ16" s="179"/>
      <c r="DR16" s="179"/>
      <c r="DS16" s="179"/>
      <c r="DT16" s="179"/>
      <c r="DU16" s="179"/>
      <c r="DV16" s="179"/>
      <c r="DW16" s="179"/>
      <c r="DX16" s="179"/>
      <c r="DY16" s="179"/>
      <c r="DZ16" s="179"/>
      <c r="EA16" s="179"/>
      <c r="EB16" s="179"/>
      <c r="EC16" s="179"/>
      <c r="ED16" s="179"/>
      <c r="EE16" s="179"/>
      <c r="EF16" s="179"/>
      <c r="EG16" s="179"/>
      <c r="EH16" s="179"/>
      <c r="EI16" s="179"/>
      <c r="EJ16" s="179"/>
      <c r="EK16" s="179"/>
      <c r="EL16" s="179"/>
      <c r="EM16" s="179"/>
      <c r="EN16" s="179"/>
      <c r="EO16" s="179"/>
      <c r="EP16" s="179"/>
      <c r="EQ16" s="179"/>
      <c r="ER16" s="179"/>
      <c r="ES16" s="179"/>
      <c r="ET16" s="179"/>
      <c r="EU16" s="179"/>
      <c r="EV16" s="179"/>
      <c r="EW16" s="179"/>
      <c r="EX16" s="179"/>
      <c r="EY16" s="179"/>
      <c r="EZ16" s="179"/>
      <c r="FA16" s="179"/>
      <c r="FB16" s="179"/>
      <c r="FC16" s="179"/>
      <c r="FD16" s="179"/>
      <c r="FE16" s="179"/>
      <c r="FF16" s="179"/>
      <c r="FG16" s="179"/>
      <c r="FH16" s="179"/>
      <c r="FI16" s="179"/>
      <c r="FJ16" s="179"/>
      <c r="FK16" s="179"/>
      <c r="FL16" s="179"/>
      <c r="FM16" s="179"/>
      <c r="FN16" s="179"/>
      <c r="FO16" s="179"/>
      <c r="FP16" s="179"/>
      <c r="FQ16" s="179"/>
      <c r="FR16" s="179"/>
      <c r="FS16" s="179"/>
      <c r="FT16" s="179"/>
      <c r="FU16" s="179"/>
      <c r="FV16" s="179"/>
      <c r="FW16" s="179"/>
      <c r="FX16" s="179"/>
      <c r="FY16" s="179"/>
      <c r="FZ16" s="179"/>
      <c r="GA16" s="179"/>
      <c r="GB16" s="179"/>
      <c r="GC16" s="179"/>
      <c r="GD16" s="179"/>
      <c r="GE16" s="179"/>
      <c r="GF16" s="179"/>
      <c r="GG16" s="179"/>
      <c r="GH16" s="179"/>
      <c r="GI16" s="179"/>
      <c r="GJ16" s="179"/>
      <c r="GK16" s="179"/>
      <c r="GL16" s="179"/>
      <c r="GM16" s="179"/>
      <c r="GN16" s="179"/>
      <c r="GO16" s="179"/>
      <c r="GP16" s="179"/>
      <c r="GQ16" s="179"/>
      <c r="GR16" s="179"/>
      <c r="GS16" s="179"/>
      <c r="GT16" s="179"/>
      <c r="GU16" s="179"/>
      <c r="GV16" s="179"/>
      <c r="GW16" s="179"/>
      <c r="GX16" s="179"/>
      <c r="GY16" s="179"/>
      <c r="GZ16" s="179"/>
      <c r="HA16" s="179"/>
      <c r="HB16" s="179"/>
      <c r="HC16" s="179"/>
      <c r="HD16" s="179"/>
      <c r="HE16" s="179"/>
      <c r="HF16" s="179"/>
      <c r="HG16" s="179"/>
      <c r="HH16" s="179"/>
      <c r="HI16" s="179"/>
      <c r="HJ16" s="179"/>
      <c r="HK16" s="179"/>
      <c r="HL16" s="179"/>
      <c r="HM16" s="179"/>
      <c r="HN16" s="179"/>
      <c r="HO16" s="179"/>
      <c r="HP16" s="179"/>
      <c r="HQ16" s="179"/>
      <c r="HR16" s="179"/>
      <c r="HS16" s="179"/>
      <c r="HT16" s="179"/>
      <c r="HU16" s="179"/>
      <c r="HV16" s="179"/>
      <c r="HW16" s="179"/>
      <c r="HX16" s="179"/>
      <c r="HY16" s="179"/>
      <c r="HZ16" s="179"/>
      <c r="IA16" s="179"/>
      <c r="IB16" s="179"/>
      <c r="IC16" s="179"/>
      <c r="ID16" s="179"/>
      <c r="IE16" s="179"/>
      <c r="IF16" s="179"/>
      <c r="IG16" s="179"/>
      <c r="IH16" s="179"/>
      <c r="II16" s="179"/>
      <c r="IJ16" s="179"/>
      <c r="IK16" s="179"/>
      <c r="IL16" s="179"/>
      <c r="IM16" s="179"/>
      <c r="IN16" s="179"/>
      <c r="IO16" s="179"/>
      <c r="IP16" s="179"/>
    </row>
    <row r="17" s="180" customFormat="1" ht="24" customHeight="1" spans="1:250">
      <c r="A17" s="179"/>
      <c r="B17" s="205"/>
      <c r="C17" s="179"/>
      <c r="D17" s="206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79"/>
      <c r="BH17" s="179"/>
      <c r="BI17" s="179"/>
      <c r="BJ17" s="179"/>
      <c r="BK17" s="179"/>
      <c r="BL17" s="179"/>
      <c r="BM17" s="179"/>
      <c r="BN17" s="179"/>
      <c r="BO17" s="179"/>
      <c r="BP17" s="179"/>
      <c r="BQ17" s="179"/>
      <c r="BR17" s="179"/>
      <c r="BS17" s="179"/>
      <c r="BT17" s="179"/>
      <c r="BU17" s="179"/>
      <c r="BV17" s="179"/>
      <c r="BW17" s="179"/>
      <c r="BX17" s="179"/>
      <c r="BY17" s="179"/>
      <c r="BZ17" s="179"/>
      <c r="CA17" s="179"/>
      <c r="CB17" s="179"/>
      <c r="CC17" s="179"/>
      <c r="CD17" s="179"/>
      <c r="CE17" s="179"/>
      <c r="CF17" s="179"/>
      <c r="CG17" s="179"/>
      <c r="CH17" s="179"/>
      <c r="CI17" s="179"/>
      <c r="CJ17" s="179"/>
      <c r="CK17" s="179"/>
      <c r="CL17" s="179"/>
      <c r="CM17" s="179"/>
      <c r="CN17" s="179"/>
      <c r="CO17" s="179"/>
      <c r="CP17" s="179"/>
      <c r="CQ17" s="179"/>
      <c r="CR17" s="179"/>
      <c r="CS17" s="179"/>
      <c r="CT17" s="179"/>
      <c r="CU17" s="179"/>
      <c r="CV17" s="179"/>
      <c r="CW17" s="179"/>
      <c r="CX17" s="179"/>
      <c r="CY17" s="179"/>
      <c r="CZ17" s="179"/>
      <c r="DA17" s="179"/>
      <c r="DB17" s="179"/>
      <c r="DC17" s="179"/>
      <c r="DD17" s="179"/>
      <c r="DE17" s="179"/>
      <c r="DF17" s="179"/>
      <c r="DG17" s="179"/>
      <c r="DH17" s="179"/>
      <c r="DI17" s="179"/>
      <c r="DJ17" s="179"/>
      <c r="DK17" s="179"/>
      <c r="DL17" s="179"/>
      <c r="DM17" s="179"/>
      <c r="DN17" s="179"/>
      <c r="DO17" s="179"/>
      <c r="DP17" s="179"/>
      <c r="DQ17" s="179"/>
      <c r="DR17" s="179"/>
      <c r="DS17" s="179"/>
      <c r="DT17" s="179"/>
      <c r="DU17" s="179"/>
      <c r="DV17" s="179"/>
      <c r="DW17" s="179"/>
      <c r="DX17" s="179"/>
      <c r="DY17" s="179"/>
      <c r="DZ17" s="179"/>
      <c r="EA17" s="179"/>
      <c r="EB17" s="179"/>
      <c r="EC17" s="179"/>
      <c r="ED17" s="179"/>
      <c r="EE17" s="179"/>
      <c r="EF17" s="179"/>
      <c r="EG17" s="179"/>
      <c r="EH17" s="179"/>
      <c r="EI17" s="179"/>
      <c r="EJ17" s="179"/>
      <c r="EK17" s="179"/>
      <c r="EL17" s="179"/>
      <c r="EM17" s="179"/>
      <c r="EN17" s="179"/>
      <c r="EO17" s="179"/>
      <c r="EP17" s="179"/>
      <c r="EQ17" s="179"/>
      <c r="ER17" s="179"/>
      <c r="ES17" s="179"/>
      <c r="ET17" s="179"/>
      <c r="EU17" s="179"/>
      <c r="EV17" s="179"/>
      <c r="EW17" s="179"/>
      <c r="EX17" s="179"/>
      <c r="EY17" s="179"/>
      <c r="EZ17" s="179"/>
      <c r="FA17" s="179"/>
      <c r="FB17" s="179"/>
      <c r="FC17" s="179"/>
      <c r="FD17" s="179"/>
      <c r="FE17" s="179"/>
      <c r="FF17" s="179"/>
      <c r="FG17" s="179"/>
      <c r="FH17" s="179"/>
      <c r="FI17" s="179"/>
      <c r="FJ17" s="179"/>
      <c r="FK17" s="179"/>
      <c r="FL17" s="179"/>
      <c r="FM17" s="179"/>
      <c r="FN17" s="179"/>
      <c r="FO17" s="179"/>
      <c r="FP17" s="179"/>
      <c r="FQ17" s="179"/>
      <c r="FR17" s="179"/>
      <c r="FS17" s="179"/>
      <c r="FT17" s="179"/>
      <c r="FU17" s="179"/>
      <c r="FV17" s="179"/>
      <c r="FW17" s="179"/>
      <c r="FX17" s="179"/>
      <c r="FY17" s="179"/>
      <c r="FZ17" s="179"/>
      <c r="GA17" s="179"/>
      <c r="GB17" s="179"/>
      <c r="GC17" s="179"/>
      <c r="GD17" s="179"/>
      <c r="GE17" s="179"/>
      <c r="GF17" s="179"/>
      <c r="GG17" s="179"/>
      <c r="GH17" s="179"/>
      <c r="GI17" s="179"/>
      <c r="GJ17" s="179"/>
      <c r="GK17" s="179"/>
      <c r="GL17" s="179"/>
      <c r="GM17" s="179"/>
      <c r="GN17" s="179"/>
      <c r="GO17" s="179"/>
      <c r="GP17" s="179"/>
      <c r="GQ17" s="179"/>
      <c r="GR17" s="179"/>
      <c r="GS17" s="179"/>
      <c r="GT17" s="179"/>
      <c r="GU17" s="179"/>
      <c r="GV17" s="179"/>
      <c r="GW17" s="179"/>
      <c r="GX17" s="179"/>
      <c r="GY17" s="179"/>
      <c r="GZ17" s="179"/>
      <c r="HA17" s="179"/>
      <c r="HB17" s="179"/>
      <c r="HC17" s="179"/>
      <c r="HD17" s="179"/>
      <c r="HE17" s="179"/>
      <c r="HF17" s="179"/>
      <c r="HG17" s="179"/>
      <c r="HH17" s="179"/>
      <c r="HI17" s="179"/>
      <c r="HJ17" s="179"/>
      <c r="HK17" s="179"/>
      <c r="HL17" s="179"/>
      <c r="HM17" s="179"/>
      <c r="HN17" s="179"/>
      <c r="HO17" s="179"/>
      <c r="HP17" s="179"/>
      <c r="HQ17" s="179"/>
      <c r="HR17" s="179"/>
      <c r="HS17" s="179"/>
      <c r="HT17" s="179"/>
      <c r="HU17" s="179"/>
      <c r="HV17" s="179"/>
      <c r="HW17" s="179"/>
      <c r="HX17" s="179"/>
      <c r="HY17" s="179"/>
      <c r="HZ17" s="179"/>
      <c r="IA17" s="179"/>
      <c r="IB17" s="179"/>
      <c r="IC17" s="179"/>
      <c r="ID17" s="179"/>
      <c r="IE17" s="179"/>
      <c r="IF17" s="179"/>
      <c r="IG17" s="179"/>
      <c r="IH17" s="179"/>
      <c r="II17" s="179"/>
      <c r="IJ17" s="179"/>
      <c r="IK17" s="179"/>
      <c r="IL17" s="179"/>
      <c r="IM17" s="179"/>
      <c r="IN17" s="179"/>
      <c r="IO17" s="179"/>
      <c r="IP17" s="179"/>
    </row>
    <row r="18" s="180" customFormat="1" ht="24" customHeight="1" spans="1:250">
      <c r="A18" s="179"/>
      <c r="B18" s="205"/>
      <c r="C18" s="179"/>
      <c r="D18" s="206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179"/>
      <c r="BF18" s="179"/>
      <c r="BG18" s="179"/>
      <c r="BH18" s="179"/>
      <c r="BI18" s="179"/>
      <c r="BJ18" s="179"/>
      <c r="BK18" s="179"/>
      <c r="BL18" s="179"/>
      <c r="BM18" s="179"/>
      <c r="BN18" s="179"/>
      <c r="BO18" s="179"/>
      <c r="BP18" s="179"/>
      <c r="BQ18" s="179"/>
      <c r="BR18" s="179"/>
      <c r="BS18" s="179"/>
      <c r="BT18" s="179"/>
      <c r="BU18" s="179"/>
      <c r="BV18" s="179"/>
      <c r="BW18" s="179"/>
      <c r="BX18" s="179"/>
      <c r="BY18" s="179"/>
      <c r="BZ18" s="179"/>
      <c r="CA18" s="179"/>
      <c r="CB18" s="179"/>
      <c r="CC18" s="179"/>
      <c r="CD18" s="179"/>
      <c r="CE18" s="179"/>
      <c r="CF18" s="179"/>
      <c r="CG18" s="179"/>
      <c r="CH18" s="179"/>
      <c r="CI18" s="179"/>
      <c r="CJ18" s="179"/>
      <c r="CK18" s="179"/>
      <c r="CL18" s="179"/>
      <c r="CM18" s="179"/>
      <c r="CN18" s="179"/>
      <c r="CO18" s="179"/>
      <c r="CP18" s="179"/>
      <c r="CQ18" s="179"/>
      <c r="CR18" s="179"/>
      <c r="CS18" s="179"/>
      <c r="CT18" s="179"/>
      <c r="CU18" s="179"/>
      <c r="CV18" s="179"/>
      <c r="CW18" s="179"/>
      <c r="CX18" s="179"/>
      <c r="CY18" s="179"/>
      <c r="CZ18" s="179"/>
      <c r="DA18" s="179"/>
      <c r="DB18" s="179"/>
      <c r="DC18" s="179"/>
      <c r="DD18" s="179"/>
      <c r="DE18" s="179"/>
      <c r="DF18" s="179"/>
      <c r="DG18" s="179"/>
      <c r="DH18" s="179"/>
      <c r="DI18" s="179"/>
      <c r="DJ18" s="179"/>
      <c r="DK18" s="179"/>
      <c r="DL18" s="179"/>
      <c r="DM18" s="179"/>
      <c r="DN18" s="179"/>
      <c r="DO18" s="179"/>
      <c r="DP18" s="179"/>
      <c r="DQ18" s="179"/>
      <c r="DR18" s="179"/>
      <c r="DS18" s="179"/>
      <c r="DT18" s="179"/>
      <c r="DU18" s="179"/>
      <c r="DV18" s="179"/>
      <c r="DW18" s="179"/>
      <c r="DX18" s="179"/>
      <c r="DY18" s="179"/>
      <c r="DZ18" s="179"/>
      <c r="EA18" s="179"/>
      <c r="EB18" s="179"/>
      <c r="EC18" s="179"/>
      <c r="ED18" s="179"/>
      <c r="EE18" s="179"/>
      <c r="EF18" s="179"/>
      <c r="EG18" s="179"/>
      <c r="EH18" s="179"/>
      <c r="EI18" s="179"/>
      <c r="EJ18" s="179"/>
      <c r="EK18" s="179"/>
      <c r="EL18" s="179"/>
      <c r="EM18" s="179"/>
      <c r="EN18" s="179"/>
      <c r="EO18" s="179"/>
      <c r="EP18" s="179"/>
      <c r="EQ18" s="179"/>
      <c r="ER18" s="179"/>
      <c r="ES18" s="179"/>
      <c r="ET18" s="179"/>
      <c r="EU18" s="179"/>
      <c r="EV18" s="179"/>
      <c r="EW18" s="179"/>
      <c r="EX18" s="179"/>
      <c r="EY18" s="179"/>
      <c r="EZ18" s="179"/>
      <c r="FA18" s="179"/>
      <c r="FB18" s="179"/>
      <c r="FC18" s="179"/>
      <c r="FD18" s="179"/>
      <c r="FE18" s="179"/>
      <c r="FF18" s="179"/>
      <c r="FG18" s="179"/>
      <c r="FH18" s="179"/>
      <c r="FI18" s="179"/>
      <c r="FJ18" s="179"/>
      <c r="FK18" s="179"/>
      <c r="FL18" s="179"/>
      <c r="FM18" s="179"/>
      <c r="FN18" s="179"/>
      <c r="FO18" s="179"/>
      <c r="FP18" s="179"/>
      <c r="FQ18" s="179"/>
      <c r="FR18" s="179"/>
      <c r="FS18" s="179"/>
      <c r="FT18" s="179"/>
      <c r="FU18" s="179"/>
      <c r="FV18" s="179"/>
      <c r="FW18" s="179"/>
      <c r="FX18" s="179"/>
      <c r="FY18" s="179"/>
      <c r="FZ18" s="179"/>
      <c r="GA18" s="179"/>
      <c r="GB18" s="179"/>
      <c r="GC18" s="179"/>
      <c r="GD18" s="179"/>
      <c r="GE18" s="179"/>
      <c r="GF18" s="179"/>
      <c r="GG18" s="179"/>
      <c r="GH18" s="179"/>
      <c r="GI18" s="179"/>
      <c r="GJ18" s="179"/>
      <c r="GK18" s="179"/>
      <c r="GL18" s="179"/>
      <c r="GM18" s="179"/>
      <c r="GN18" s="179"/>
      <c r="GO18" s="179"/>
      <c r="GP18" s="179"/>
      <c r="GQ18" s="179"/>
      <c r="GR18" s="179"/>
      <c r="GS18" s="179"/>
      <c r="GT18" s="179"/>
      <c r="GU18" s="179"/>
      <c r="GV18" s="179"/>
      <c r="GW18" s="179"/>
      <c r="GX18" s="179"/>
      <c r="GY18" s="179"/>
      <c r="GZ18" s="179"/>
      <c r="HA18" s="179"/>
      <c r="HB18" s="179"/>
      <c r="HC18" s="179"/>
      <c r="HD18" s="179"/>
      <c r="HE18" s="179"/>
      <c r="HF18" s="179"/>
      <c r="HG18" s="179"/>
      <c r="HH18" s="179"/>
      <c r="HI18" s="179"/>
      <c r="HJ18" s="179"/>
      <c r="HK18" s="179"/>
      <c r="HL18" s="179"/>
      <c r="HM18" s="179"/>
      <c r="HN18" s="179"/>
      <c r="HO18" s="179"/>
      <c r="HP18" s="179"/>
      <c r="HQ18" s="179"/>
      <c r="HR18" s="179"/>
      <c r="HS18" s="179"/>
      <c r="HT18" s="179"/>
      <c r="HU18" s="179"/>
      <c r="HV18" s="179"/>
      <c r="HW18" s="179"/>
      <c r="HX18" s="179"/>
      <c r="HY18" s="179"/>
      <c r="HZ18" s="179"/>
      <c r="IA18" s="179"/>
      <c r="IB18" s="179"/>
      <c r="IC18" s="179"/>
      <c r="ID18" s="179"/>
      <c r="IE18" s="179"/>
      <c r="IF18" s="179"/>
      <c r="IG18" s="179"/>
      <c r="IH18" s="179"/>
      <c r="II18" s="179"/>
      <c r="IJ18" s="179"/>
      <c r="IK18" s="179"/>
      <c r="IL18" s="179"/>
      <c r="IM18" s="179"/>
      <c r="IN18" s="179"/>
      <c r="IO18" s="179"/>
      <c r="IP18" s="179"/>
    </row>
    <row r="19" s="180" customFormat="1" ht="24" customHeight="1" spans="1:250">
      <c r="A19" s="179"/>
      <c r="B19" s="205"/>
      <c r="C19" s="179"/>
      <c r="D19" s="206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  <c r="BD19" s="179"/>
      <c r="BE19" s="179"/>
      <c r="BF19" s="179"/>
      <c r="BG19" s="179"/>
      <c r="BH19" s="179"/>
      <c r="BI19" s="179"/>
      <c r="BJ19" s="179"/>
      <c r="BK19" s="179"/>
      <c r="BL19" s="179"/>
      <c r="BM19" s="179"/>
      <c r="BN19" s="179"/>
      <c r="BO19" s="179"/>
      <c r="BP19" s="179"/>
      <c r="BQ19" s="179"/>
      <c r="BR19" s="179"/>
      <c r="BS19" s="179"/>
      <c r="BT19" s="179"/>
      <c r="BU19" s="179"/>
      <c r="BV19" s="179"/>
      <c r="BW19" s="179"/>
      <c r="BX19" s="179"/>
      <c r="BY19" s="179"/>
      <c r="BZ19" s="179"/>
      <c r="CA19" s="179"/>
      <c r="CB19" s="179"/>
      <c r="CC19" s="179"/>
      <c r="CD19" s="179"/>
      <c r="CE19" s="179"/>
      <c r="CF19" s="179"/>
      <c r="CG19" s="179"/>
      <c r="CH19" s="179"/>
      <c r="CI19" s="179"/>
      <c r="CJ19" s="179"/>
      <c r="CK19" s="179"/>
      <c r="CL19" s="179"/>
      <c r="CM19" s="179"/>
      <c r="CN19" s="179"/>
      <c r="CO19" s="179"/>
      <c r="CP19" s="179"/>
      <c r="CQ19" s="179"/>
      <c r="CR19" s="179"/>
      <c r="CS19" s="179"/>
      <c r="CT19" s="179"/>
      <c r="CU19" s="179"/>
      <c r="CV19" s="179"/>
      <c r="CW19" s="179"/>
      <c r="CX19" s="179"/>
      <c r="CY19" s="179"/>
      <c r="CZ19" s="179"/>
      <c r="DA19" s="179"/>
      <c r="DB19" s="179"/>
      <c r="DC19" s="179"/>
      <c r="DD19" s="179"/>
      <c r="DE19" s="179"/>
      <c r="DF19" s="179"/>
      <c r="DG19" s="179"/>
      <c r="DH19" s="179"/>
      <c r="DI19" s="179"/>
      <c r="DJ19" s="179"/>
      <c r="DK19" s="179"/>
      <c r="DL19" s="179"/>
      <c r="DM19" s="179"/>
      <c r="DN19" s="179"/>
      <c r="DO19" s="179"/>
      <c r="DP19" s="179"/>
      <c r="DQ19" s="179"/>
      <c r="DR19" s="179"/>
      <c r="DS19" s="179"/>
      <c r="DT19" s="179"/>
      <c r="DU19" s="179"/>
      <c r="DV19" s="179"/>
      <c r="DW19" s="179"/>
      <c r="DX19" s="179"/>
      <c r="DY19" s="179"/>
      <c r="DZ19" s="179"/>
      <c r="EA19" s="179"/>
      <c r="EB19" s="179"/>
      <c r="EC19" s="179"/>
      <c r="ED19" s="179"/>
      <c r="EE19" s="179"/>
      <c r="EF19" s="179"/>
      <c r="EG19" s="179"/>
      <c r="EH19" s="179"/>
      <c r="EI19" s="179"/>
      <c r="EJ19" s="179"/>
      <c r="EK19" s="179"/>
      <c r="EL19" s="179"/>
      <c r="EM19" s="179"/>
      <c r="EN19" s="179"/>
      <c r="EO19" s="179"/>
      <c r="EP19" s="179"/>
      <c r="EQ19" s="179"/>
      <c r="ER19" s="179"/>
      <c r="ES19" s="179"/>
      <c r="ET19" s="179"/>
      <c r="EU19" s="179"/>
      <c r="EV19" s="179"/>
      <c r="EW19" s="179"/>
      <c r="EX19" s="179"/>
      <c r="EY19" s="179"/>
      <c r="EZ19" s="179"/>
      <c r="FA19" s="179"/>
      <c r="FB19" s="179"/>
      <c r="FC19" s="179"/>
      <c r="FD19" s="179"/>
      <c r="FE19" s="179"/>
      <c r="FF19" s="179"/>
      <c r="FG19" s="179"/>
      <c r="FH19" s="179"/>
      <c r="FI19" s="179"/>
      <c r="FJ19" s="179"/>
      <c r="FK19" s="179"/>
      <c r="FL19" s="179"/>
      <c r="FM19" s="179"/>
      <c r="FN19" s="179"/>
      <c r="FO19" s="179"/>
      <c r="FP19" s="179"/>
      <c r="FQ19" s="179"/>
      <c r="FR19" s="179"/>
      <c r="FS19" s="179"/>
      <c r="FT19" s="179"/>
      <c r="FU19" s="179"/>
      <c r="FV19" s="179"/>
      <c r="FW19" s="179"/>
      <c r="FX19" s="179"/>
      <c r="FY19" s="179"/>
      <c r="FZ19" s="179"/>
      <c r="GA19" s="179"/>
      <c r="GB19" s="179"/>
      <c r="GC19" s="179"/>
      <c r="GD19" s="179"/>
      <c r="GE19" s="179"/>
      <c r="GF19" s="179"/>
      <c r="GG19" s="179"/>
      <c r="GH19" s="179"/>
      <c r="GI19" s="179"/>
      <c r="GJ19" s="179"/>
      <c r="GK19" s="179"/>
      <c r="GL19" s="179"/>
      <c r="GM19" s="179"/>
      <c r="GN19" s="179"/>
      <c r="GO19" s="179"/>
      <c r="GP19" s="179"/>
      <c r="GQ19" s="179"/>
      <c r="GR19" s="179"/>
      <c r="GS19" s="179"/>
      <c r="GT19" s="179"/>
      <c r="GU19" s="179"/>
      <c r="GV19" s="179"/>
      <c r="GW19" s="179"/>
      <c r="GX19" s="179"/>
      <c r="GY19" s="179"/>
      <c r="GZ19" s="179"/>
      <c r="HA19" s="179"/>
      <c r="HB19" s="179"/>
      <c r="HC19" s="179"/>
      <c r="HD19" s="179"/>
      <c r="HE19" s="179"/>
      <c r="HF19" s="179"/>
      <c r="HG19" s="179"/>
      <c r="HH19" s="179"/>
      <c r="HI19" s="179"/>
      <c r="HJ19" s="179"/>
      <c r="HK19" s="179"/>
      <c r="HL19" s="179"/>
      <c r="HM19" s="179"/>
      <c r="HN19" s="179"/>
      <c r="HO19" s="179"/>
      <c r="HP19" s="179"/>
      <c r="HQ19" s="179"/>
      <c r="HR19" s="179"/>
      <c r="HS19" s="179"/>
      <c r="HT19" s="179"/>
      <c r="HU19" s="179"/>
      <c r="HV19" s="179"/>
      <c r="HW19" s="179"/>
      <c r="HX19" s="179"/>
      <c r="HY19" s="179"/>
      <c r="HZ19" s="179"/>
      <c r="IA19" s="179"/>
      <c r="IB19" s="179"/>
      <c r="IC19" s="179"/>
      <c r="ID19" s="179"/>
      <c r="IE19" s="179"/>
      <c r="IF19" s="179"/>
      <c r="IG19" s="179"/>
      <c r="IH19" s="179"/>
      <c r="II19" s="179"/>
      <c r="IJ19" s="179"/>
      <c r="IK19" s="179"/>
      <c r="IL19" s="179"/>
      <c r="IM19" s="179"/>
      <c r="IN19" s="179"/>
      <c r="IO19" s="179"/>
      <c r="IP19" s="179"/>
    </row>
    <row r="20" s="180" customFormat="1" ht="24" customHeight="1" spans="1:250">
      <c r="A20" s="179"/>
      <c r="B20" s="205"/>
      <c r="C20" s="179"/>
      <c r="D20" s="206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179"/>
      <c r="BW20" s="179"/>
      <c r="BX20" s="179"/>
      <c r="BY20" s="179"/>
      <c r="BZ20" s="179"/>
      <c r="CA20" s="179"/>
      <c r="CB20" s="179"/>
      <c r="CC20" s="179"/>
      <c r="CD20" s="179"/>
      <c r="CE20" s="179"/>
      <c r="CF20" s="179"/>
      <c r="CG20" s="179"/>
      <c r="CH20" s="179"/>
      <c r="CI20" s="179"/>
      <c r="CJ20" s="179"/>
      <c r="CK20" s="179"/>
      <c r="CL20" s="179"/>
      <c r="CM20" s="179"/>
      <c r="CN20" s="179"/>
      <c r="CO20" s="179"/>
      <c r="CP20" s="179"/>
      <c r="CQ20" s="179"/>
      <c r="CR20" s="179"/>
      <c r="CS20" s="179"/>
      <c r="CT20" s="179"/>
      <c r="CU20" s="179"/>
      <c r="CV20" s="179"/>
      <c r="CW20" s="179"/>
      <c r="CX20" s="179"/>
      <c r="CY20" s="179"/>
      <c r="CZ20" s="179"/>
      <c r="DA20" s="179"/>
      <c r="DB20" s="179"/>
      <c r="DC20" s="179"/>
      <c r="DD20" s="179"/>
      <c r="DE20" s="179"/>
      <c r="DF20" s="179"/>
      <c r="DG20" s="179"/>
      <c r="DH20" s="179"/>
      <c r="DI20" s="179"/>
      <c r="DJ20" s="179"/>
      <c r="DK20" s="179"/>
      <c r="DL20" s="179"/>
      <c r="DM20" s="179"/>
      <c r="DN20" s="179"/>
      <c r="DO20" s="179"/>
      <c r="DP20" s="179"/>
      <c r="DQ20" s="179"/>
      <c r="DR20" s="179"/>
      <c r="DS20" s="179"/>
      <c r="DT20" s="179"/>
      <c r="DU20" s="179"/>
      <c r="DV20" s="179"/>
      <c r="DW20" s="179"/>
      <c r="DX20" s="179"/>
      <c r="DY20" s="179"/>
      <c r="DZ20" s="179"/>
      <c r="EA20" s="179"/>
      <c r="EB20" s="179"/>
      <c r="EC20" s="179"/>
      <c r="ED20" s="179"/>
      <c r="EE20" s="179"/>
      <c r="EF20" s="179"/>
      <c r="EG20" s="179"/>
      <c r="EH20" s="179"/>
      <c r="EI20" s="179"/>
      <c r="EJ20" s="179"/>
      <c r="EK20" s="179"/>
      <c r="EL20" s="179"/>
      <c r="EM20" s="179"/>
      <c r="EN20" s="179"/>
      <c r="EO20" s="179"/>
      <c r="EP20" s="179"/>
      <c r="EQ20" s="179"/>
      <c r="ER20" s="179"/>
      <c r="ES20" s="179"/>
      <c r="ET20" s="179"/>
      <c r="EU20" s="179"/>
      <c r="EV20" s="179"/>
      <c r="EW20" s="179"/>
      <c r="EX20" s="179"/>
      <c r="EY20" s="179"/>
      <c r="EZ20" s="179"/>
      <c r="FA20" s="179"/>
      <c r="FB20" s="179"/>
      <c r="FC20" s="179"/>
      <c r="FD20" s="179"/>
      <c r="FE20" s="179"/>
      <c r="FF20" s="179"/>
      <c r="FG20" s="179"/>
      <c r="FH20" s="179"/>
      <c r="FI20" s="179"/>
      <c r="FJ20" s="179"/>
      <c r="FK20" s="179"/>
      <c r="FL20" s="179"/>
      <c r="FM20" s="179"/>
      <c r="FN20" s="179"/>
      <c r="FO20" s="179"/>
      <c r="FP20" s="179"/>
      <c r="FQ20" s="179"/>
      <c r="FR20" s="179"/>
      <c r="FS20" s="179"/>
      <c r="FT20" s="179"/>
      <c r="FU20" s="179"/>
      <c r="FV20" s="179"/>
      <c r="FW20" s="179"/>
      <c r="FX20" s="179"/>
      <c r="FY20" s="179"/>
      <c r="FZ20" s="179"/>
      <c r="GA20" s="179"/>
      <c r="GB20" s="179"/>
      <c r="GC20" s="179"/>
      <c r="GD20" s="179"/>
      <c r="GE20" s="179"/>
      <c r="GF20" s="179"/>
      <c r="GG20" s="179"/>
      <c r="GH20" s="179"/>
      <c r="GI20" s="179"/>
      <c r="GJ20" s="179"/>
      <c r="GK20" s="179"/>
      <c r="GL20" s="179"/>
      <c r="GM20" s="179"/>
      <c r="GN20" s="179"/>
      <c r="GO20" s="179"/>
      <c r="GP20" s="179"/>
      <c r="GQ20" s="179"/>
      <c r="GR20" s="179"/>
      <c r="GS20" s="179"/>
      <c r="GT20" s="179"/>
      <c r="GU20" s="179"/>
      <c r="GV20" s="179"/>
      <c r="GW20" s="179"/>
      <c r="GX20" s="179"/>
      <c r="GY20" s="179"/>
      <c r="GZ20" s="179"/>
      <c r="HA20" s="179"/>
      <c r="HB20" s="179"/>
      <c r="HC20" s="179"/>
      <c r="HD20" s="179"/>
      <c r="HE20" s="179"/>
      <c r="HF20" s="179"/>
      <c r="HG20" s="179"/>
      <c r="HH20" s="179"/>
      <c r="HI20" s="179"/>
      <c r="HJ20" s="179"/>
      <c r="HK20" s="179"/>
      <c r="HL20" s="179"/>
      <c r="HM20" s="179"/>
      <c r="HN20" s="179"/>
      <c r="HO20" s="179"/>
      <c r="HP20" s="179"/>
      <c r="HQ20" s="179"/>
      <c r="HR20" s="179"/>
      <c r="HS20" s="179"/>
      <c r="HT20" s="179"/>
      <c r="HU20" s="179"/>
      <c r="HV20" s="179"/>
      <c r="HW20" s="179"/>
      <c r="HX20" s="179"/>
      <c r="HY20" s="179"/>
      <c r="HZ20" s="179"/>
      <c r="IA20" s="179"/>
      <c r="IB20" s="179"/>
      <c r="IC20" s="179"/>
      <c r="ID20" s="179"/>
      <c r="IE20" s="179"/>
      <c r="IF20" s="179"/>
      <c r="IG20" s="179"/>
      <c r="IH20" s="179"/>
      <c r="II20" s="179"/>
      <c r="IJ20" s="179"/>
      <c r="IK20" s="179"/>
      <c r="IL20" s="179"/>
      <c r="IM20" s="179"/>
      <c r="IN20" s="179"/>
      <c r="IO20" s="179"/>
      <c r="IP20" s="179"/>
    </row>
    <row r="21" s="180" customFormat="1" ht="24" customHeight="1" spans="1:250">
      <c r="A21" s="179"/>
      <c r="B21" s="205"/>
      <c r="C21" s="179"/>
      <c r="D21" s="206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79"/>
      <c r="BN21" s="179"/>
      <c r="BO21" s="179"/>
      <c r="BP21" s="179"/>
      <c r="BQ21" s="179"/>
      <c r="BR21" s="179"/>
      <c r="BS21" s="179"/>
      <c r="BT21" s="179"/>
      <c r="BU21" s="179"/>
      <c r="BV21" s="179"/>
      <c r="BW21" s="179"/>
      <c r="BX21" s="179"/>
      <c r="BY21" s="179"/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79"/>
      <c r="DA21" s="179"/>
      <c r="DB21" s="179"/>
      <c r="DC21" s="179"/>
      <c r="DD21" s="179"/>
      <c r="DE21" s="179"/>
      <c r="DF21" s="179"/>
      <c r="DG21" s="179"/>
      <c r="DH21" s="179"/>
      <c r="DI21" s="179"/>
      <c r="DJ21" s="179"/>
      <c r="DK21" s="179"/>
      <c r="DL21" s="179"/>
      <c r="DM21" s="179"/>
      <c r="DN21" s="179"/>
      <c r="DO21" s="179"/>
      <c r="DP21" s="179"/>
      <c r="DQ21" s="179"/>
      <c r="DR21" s="179"/>
      <c r="DS21" s="179"/>
      <c r="DT21" s="179"/>
      <c r="DU21" s="179"/>
      <c r="DV21" s="179"/>
      <c r="DW21" s="179"/>
      <c r="DX21" s="179"/>
      <c r="DY21" s="179"/>
      <c r="DZ21" s="179"/>
      <c r="EA21" s="179"/>
      <c r="EB21" s="179"/>
      <c r="EC21" s="179"/>
      <c r="ED21" s="179"/>
      <c r="EE21" s="179"/>
      <c r="EF21" s="179"/>
      <c r="EG21" s="179"/>
      <c r="EH21" s="179"/>
      <c r="EI21" s="179"/>
      <c r="EJ21" s="179"/>
      <c r="EK21" s="179"/>
      <c r="EL21" s="179"/>
      <c r="EM21" s="179"/>
      <c r="EN21" s="179"/>
      <c r="EO21" s="179"/>
      <c r="EP21" s="179"/>
      <c r="EQ21" s="179"/>
      <c r="ER21" s="179"/>
      <c r="ES21" s="179"/>
      <c r="ET21" s="179"/>
      <c r="EU21" s="179"/>
      <c r="EV21" s="179"/>
      <c r="EW21" s="179"/>
      <c r="EX21" s="179"/>
      <c r="EY21" s="179"/>
      <c r="EZ21" s="179"/>
      <c r="FA21" s="179"/>
      <c r="FB21" s="179"/>
      <c r="FC21" s="179"/>
      <c r="FD21" s="179"/>
      <c r="FE21" s="179"/>
      <c r="FF21" s="179"/>
      <c r="FG21" s="179"/>
      <c r="FH21" s="179"/>
      <c r="FI21" s="179"/>
      <c r="FJ21" s="179"/>
      <c r="FK21" s="179"/>
      <c r="FL21" s="179"/>
      <c r="FM21" s="179"/>
      <c r="FN21" s="179"/>
      <c r="FO21" s="179"/>
      <c r="FP21" s="179"/>
      <c r="FQ21" s="179"/>
      <c r="FR21" s="179"/>
      <c r="FS21" s="179"/>
      <c r="FT21" s="179"/>
      <c r="FU21" s="179"/>
      <c r="FV21" s="179"/>
      <c r="FW21" s="179"/>
      <c r="FX21" s="179"/>
      <c r="FY21" s="179"/>
      <c r="FZ21" s="179"/>
      <c r="GA21" s="179"/>
      <c r="GB21" s="179"/>
      <c r="GC21" s="179"/>
      <c r="GD21" s="179"/>
      <c r="GE21" s="179"/>
      <c r="GF21" s="179"/>
      <c r="GG21" s="179"/>
      <c r="GH21" s="179"/>
      <c r="GI21" s="179"/>
      <c r="GJ21" s="179"/>
      <c r="GK21" s="179"/>
      <c r="GL21" s="179"/>
      <c r="GM21" s="179"/>
      <c r="GN21" s="179"/>
      <c r="GO21" s="179"/>
      <c r="GP21" s="179"/>
      <c r="GQ21" s="179"/>
      <c r="GR21" s="179"/>
      <c r="GS21" s="179"/>
      <c r="GT21" s="179"/>
      <c r="GU21" s="179"/>
      <c r="GV21" s="179"/>
      <c r="GW21" s="179"/>
      <c r="GX21" s="179"/>
      <c r="GY21" s="179"/>
      <c r="GZ21" s="179"/>
      <c r="HA21" s="179"/>
      <c r="HB21" s="179"/>
      <c r="HC21" s="179"/>
      <c r="HD21" s="179"/>
      <c r="HE21" s="179"/>
      <c r="HF21" s="179"/>
      <c r="HG21" s="179"/>
      <c r="HH21" s="179"/>
      <c r="HI21" s="179"/>
      <c r="HJ21" s="179"/>
      <c r="HK21" s="179"/>
      <c r="HL21" s="179"/>
      <c r="HM21" s="179"/>
      <c r="HN21" s="179"/>
      <c r="HO21" s="179"/>
      <c r="HP21" s="179"/>
      <c r="HQ21" s="179"/>
      <c r="HR21" s="179"/>
      <c r="HS21" s="179"/>
      <c r="HT21" s="179"/>
      <c r="HU21" s="179"/>
      <c r="HV21" s="179"/>
      <c r="HW21" s="179"/>
      <c r="HX21" s="179"/>
      <c r="HY21" s="179"/>
      <c r="HZ21" s="179"/>
      <c r="IA21" s="179"/>
      <c r="IB21" s="179"/>
      <c r="IC21" s="179"/>
      <c r="ID21" s="179"/>
      <c r="IE21" s="179"/>
      <c r="IF21" s="179"/>
      <c r="IG21" s="179"/>
      <c r="IH21" s="179"/>
      <c r="II21" s="179"/>
      <c r="IJ21" s="179"/>
      <c r="IK21" s="179"/>
      <c r="IL21" s="179"/>
      <c r="IM21" s="179"/>
      <c r="IN21" s="179"/>
      <c r="IO21" s="179"/>
      <c r="IP21" s="179"/>
    </row>
    <row r="22" s="180" customFormat="1" ht="24" customHeight="1" spans="1:250">
      <c r="A22" s="179"/>
      <c r="B22" s="205"/>
      <c r="C22" s="179"/>
      <c r="D22" s="206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179"/>
      <c r="BN22" s="179"/>
      <c r="BO22" s="179"/>
      <c r="BP22" s="179"/>
      <c r="BQ22" s="179"/>
      <c r="BR22" s="179"/>
      <c r="BS22" s="179"/>
      <c r="BT22" s="179"/>
      <c r="BU22" s="179"/>
      <c r="BV22" s="179"/>
      <c r="BW22" s="179"/>
      <c r="BX22" s="179"/>
      <c r="BY22" s="179"/>
      <c r="BZ22" s="179"/>
      <c r="CA22" s="179"/>
      <c r="CB22" s="179"/>
      <c r="CC22" s="179"/>
      <c r="CD22" s="179"/>
      <c r="CE22" s="179"/>
      <c r="CF22" s="179"/>
      <c r="CG22" s="179"/>
      <c r="CH22" s="179"/>
      <c r="CI22" s="179"/>
      <c r="CJ22" s="179"/>
      <c r="CK22" s="179"/>
      <c r="CL22" s="179"/>
      <c r="CM22" s="179"/>
      <c r="CN22" s="179"/>
      <c r="CO22" s="179"/>
      <c r="CP22" s="179"/>
      <c r="CQ22" s="179"/>
      <c r="CR22" s="179"/>
      <c r="CS22" s="179"/>
      <c r="CT22" s="179"/>
      <c r="CU22" s="179"/>
      <c r="CV22" s="179"/>
      <c r="CW22" s="179"/>
      <c r="CX22" s="179"/>
      <c r="CY22" s="179"/>
      <c r="CZ22" s="179"/>
      <c r="DA22" s="179"/>
      <c r="DB22" s="179"/>
      <c r="DC22" s="179"/>
      <c r="DD22" s="179"/>
      <c r="DE22" s="179"/>
      <c r="DF22" s="179"/>
      <c r="DG22" s="179"/>
      <c r="DH22" s="179"/>
      <c r="DI22" s="179"/>
      <c r="DJ22" s="179"/>
      <c r="DK22" s="179"/>
      <c r="DL22" s="179"/>
      <c r="DM22" s="179"/>
      <c r="DN22" s="179"/>
      <c r="DO22" s="179"/>
      <c r="DP22" s="179"/>
      <c r="DQ22" s="179"/>
      <c r="DR22" s="179"/>
      <c r="DS22" s="179"/>
      <c r="DT22" s="179"/>
      <c r="DU22" s="179"/>
      <c r="DV22" s="179"/>
      <c r="DW22" s="179"/>
      <c r="DX22" s="179"/>
      <c r="DY22" s="179"/>
      <c r="DZ22" s="179"/>
      <c r="EA22" s="179"/>
      <c r="EB22" s="179"/>
      <c r="EC22" s="179"/>
      <c r="ED22" s="179"/>
      <c r="EE22" s="179"/>
      <c r="EF22" s="179"/>
      <c r="EG22" s="179"/>
      <c r="EH22" s="179"/>
      <c r="EI22" s="179"/>
      <c r="EJ22" s="179"/>
      <c r="EK22" s="179"/>
      <c r="EL22" s="179"/>
      <c r="EM22" s="179"/>
      <c r="EN22" s="179"/>
      <c r="EO22" s="179"/>
      <c r="EP22" s="179"/>
      <c r="EQ22" s="179"/>
      <c r="ER22" s="179"/>
      <c r="ES22" s="179"/>
      <c r="ET22" s="179"/>
      <c r="EU22" s="179"/>
      <c r="EV22" s="179"/>
      <c r="EW22" s="179"/>
      <c r="EX22" s="179"/>
      <c r="EY22" s="179"/>
      <c r="EZ22" s="179"/>
      <c r="FA22" s="179"/>
      <c r="FB22" s="179"/>
      <c r="FC22" s="179"/>
      <c r="FD22" s="179"/>
      <c r="FE22" s="179"/>
      <c r="FF22" s="179"/>
      <c r="FG22" s="179"/>
      <c r="FH22" s="179"/>
      <c r="FI22" s="179"/>
      <c r="FJ22" s="179"/>
      <c r="FK22" s="179"/>
      <c r="FL22" s="179"/>
      <c r="FM22" s="179"/>
      <c r="FN22" s="179"/>
      <c r="FO22" s="179"/>
      <c r="FP22" s="179"/>
      <c r="FQ22" s="179"/>
      <c r="FR22" s="179"/>
      <c r="FS22" s="179"/>
      <c r="FT22" s="179"/>
      <c r="FU22" s="179"/>
      <c r="FV22" s="179"/>
      <c r="FW22" s="179"/>
      <c r="FX22" s="179"/>
      <c r="FY22" s="179"/>
      <c r="FZ22" s="179"/>
      <c r="GA22" s="179"/>
      <c r="GB22" s="179"/>
      <c r="GC22" s="179"/>
      <c r="GD22" s="179"/>
      <c r="GE22" s="179"/>
      <c r="GF22" s="179"/>
      <c r="GG22" s="179"/>
      <c r="GH22" s="179"/>
      <c r="GI22" s="179"/>
      <c r="GJ22" s="179"/>
      <c r="GK22" s="179"/>
      <c r="GL22" s="179"/>
      <c r="GM22" s="179"/>
      <c r="GN22" s="179"/>
      <c r="GO22" s="179"/>
      <c r="GP22" s="179"/>
      <c r="GQ22" s="179"/>
      <c r="GR22" s="179"/>
      <c r="GS22" s="179"/>
      <c r="GT22" s="179"/>
      <c r="GU22" s="179"/>
      <c r="GV22" s="179"/>
      <c r="GW22" s="179"/>
      <c r="GX22" s="179"/>
      <c r="GY22" s="179"/>
      <c r="GZ22" s="179"/>
      <c r="HA22" s="179"/>
      <c r="HB22" s="179"/>
      <c r="HC22" s="179"/>
      <c r="HD22" s="179"/>
      <c r="HE22" s="179"/>
      <c r="HF22" s="179"/>
      <c r="HG22" s="179"/>
      <c r="HH22" s="179"/>
      <c r="HI22" s="179"/>
      <c r="HJ22" s="179"/>
      <c r="HK22" s="179"/>
      <c r="HL22" s="179"/>
      <c r="HM22" s="179"/>
      <c r="HN22" s="179"/>
      <c r="HO22" s="179"/>
      <c r="HP22" s="179"/>
      <c r="HQ22" s="179"/>
      <c r="HR22" s="179"/>
      <c r="HS22" s="179"/>
      <c r="HT22" s="179"/>
      <c r="HU22" s="179"/>
      <c r="HV22" s="179"/>
      <c r="HW22" s="179"/>
      <c r="HX22" s="179"/>
      <c r="HY22" s="179"/>
      <c r="HZ22" s="179"/>
      <c r="IA22" s="179"/>
      <c r="IB22" s="179"/>
      <c r="IC22" s="179"/>
      <c r="ID22" s="179"/>
      <c r="IE22" s="179"/>
      <c r="IF22" s="179"/>
      <c r="IG22" s="179"/>
      <c r="IH22" s="179"/>
      <c r="II22" s="179"/>
      <c r="IJ22" s="179"/>
      <c r="IK22" s="179"/>
      <c r="IL22" s="179"/>
      <c r="IM22" s="179"/>
      <c r="IN22" s="179"/>
      <c r="IO22" s="179"/>
      <c r="IP22" s="179"/>
    </row>
    <row r="23" s="180" customFormat="1" ht="24" customHeight="1" spans="1:250">
      <c r="A23" s="179"/>
      <c r="B23" s="205"/>
      <c r="C23" s="179"/>
      <c r="D23" s="206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179"/>
      <c r="BN23" s="179"/>
      <c r="BO23" s="179"/>
      <c r="BP23" s="179"/>
      <c r="BQ23" s="179"/>
      <c r="BR23" s="179"/>
      <c r="BS23" s="179"/>
      <c r="BT23" s="179"/>
      <c r="BU23" s="179"/>
      <c r="BV23" s="179"/>
      <c r="BW23" s="179"/>
      <c r="BX23" s="179"/>
      <c r="BY23" s="179"/>
      <c r="BZ23" s="179"/>
      <c r="CA23" s="179"/>
      <c r="CB23" s="179"/>
      <c r="CC23" s="179"/>
      <c r="CD23" s="179"/>
      <c r="CE23" s="179"/>
      <c r="CF23" s="179"/>
      <c r="CG23" s="179"/>
      <c r="CH23" s="179"/>
      <c r="CI23" s="179"/>
      <c r="CJ23" s="179"/>
      <c r="CK23" s="179"/>
      <c r="CL23" s="179"/>
      <c r="CM23" s="179"/>
      <c r="CN23" s="179"/>
      <c r="CO23" s="179"/>
      <c r="CP23" s="179"/>
      <c r="CQ23" s="179"/>
      <c r="CR23" s="179"/>
      <c r="CS23" s="179"/>
      <c r="CT23" s="179"/>
      <c r="CU23" s="179"/>
      <c r="CV23" s="179"/>
      <c r="CW23" s="179"/>
      <c r="CX23" s="179"/>
      <c r="CY23" s="179"/>
      <c r="CZ23" s="179"/>
      <c r="DA23" s="179"/>
      <c r="DB23" s="179"/>
      <c r="DC23" s="179"/>
      <c r="DD23" s="179"/>
      <c r="DE23" s="179"/>
      <c r="DF23" s="179"/>
      <c r="DG23" s="179"/>
      <c r="DH23" s="179"/>
      <c r="DI23" s="179"/>
      <c r="DJ23" s="179"/>
      <c r="DK23" s="179"/>
      <c r="DL23" s="179"/>
      <c r="DM23" s="179"/>
      <c r="DN23" s="179"/>
      <c r="DO23" s="179"/>
      <c r="DP23" s="179"/>
      <c r="DQ23" s="179"/>
      <c r="DR23" s="179"/>
      <c r="DS23" s="179"/>
      <c r="DT23" s="179"/>
      <c r="DU23" s="179"/>
      <c r="DV23" s="179"/>
      <c r="DW23" s="179"/>
      <c r="DX23" s="179"/>
      <c r="DY23" s="179"/>
      <c r="DZ23" s="179"/>
      <c r="EA23" s="179"/>
      <c r="EB23" s="179"/>
      <c r="EC23" s="179"/>
      <c r="ED23" s="179"/>
      <c r="EE23" s="179"/>
      <c r="EF23" s="179"/>
      <c r="EG23" s="179"/>
      <c r="EH23" s="179"/>
      <c r="EI23" s="179"/>
      <c r="EJ23" s="179"/>
      <c r="EK23" s="179"/>
      <c r="EL23" s="179"/>
      <c r="EM23" s="179"/>
      <c r="EN23" s="179"/>
      <c r="EO23" s="179"/>
      <c r="EP23" s="179"/>
      <c r="EQ23" s="179"/>
      <c r="ER23" s="179"/>
      <c r="ES23" s="179"/>
      <c r="ET23" s="179"/>
      <c r="EU23" s="179"/>
      <c r="EV23" s="179"/>
      <c r="EW23" s="179"/>
      <c r="EX23" s="179"/>
      <c r="EY23" s="179"/>
      <c r="EZ23" s="179"/>
      <c r="FA23" s="179"/>
      <c r="FB23" s="179"/>
      <c r="FC23" s="179"/>
      <c r="FD23" s="179"/>
      <c r="FE23" s="179"/>
      <c r="FF23" s="179"/>
      <c r="FG23" s="179"/>
      <c r="FH23" s="179"/>
      <c r="FI23" s="179"/>
      <c r="FJ23" s="179"/>
      <c r="FK23" s="179"/>
      <c r="FL23" s="179"/>
      <c r="FM23" s="179"/>
      <c r="FN23" s="179"/>
      <c r="FO23" s="179"/>
      <c r="FP23" s="179"/>
      <c r="FQ23" s="179"/>
      <c r="FR23" s="179"/>
      <c r="FS23" s="179"/>
      <c r="FT23" s="179"/>
      <c r="FU23" s="179"/>
      <c r="FV23" s="179"/>
      <c r="FW23" s="179"/>
      <c r="FX23" s="179"/>
      <c r="FY23" s="179"/>
      <c r="FZ23" s="179"/>
      <c r="GA23" s="179"/>
      <c r="GB23" s="179"/>
      <c r="GC23" s="179"/>
      <c r="GD23" s="179"/>
      <c r="GE23" s="179"/>
      <c r="GF23" s="179"/>
      <c r="GG23" s="179"/>
      <c r="GH23" s="179"/>
      <c r="GI23" s="179"/>
      <c r="GJ23" s="179"/>
      <c r="GK23" s="179"/>
      <c r="GL23" s="179"/>
      <c r="GM23" s="179"/>
      <c r="GN23" s="179"/>
      <c r="GO23" s="179"/>
      <c r="GP23" s="179"/>
      <c r="GQ23" s="179"/>
      <c r="GR23" s="179"/>
      <c r="GS23" s="179"/>
      <c r="GT23" s="179"/>
      <c r="GU23" s="179"/>
      <c r="GV23" s="179"/>
      <c r="GW23" s="179"/>
      <c r="GX23" s="179"/>
      <c r="GY23" s="179"/>
      <c r="GZ23" s="179"/>
      <c r="HA23" s="179"/>
      <c r="HB23" s="179"/>
      <c r="HC23" s="179"/>
      <c r="HD23" s="179"/>
      <c r="HE23" s="179"/>
      <c r="HF23" s="179"/>
      <c r="HG23" s="179"/>
      <c r="HH23" s="179"/>
      <c r="HI23" s="179"/>
      <c r="HJ23" s="179"/>
      <c r="HK23" s="179"/>
      <c r="HL23" s="179"/>
      <c r="HM23" s="179"/>
      <c r="HN23" s="179"/>
      <c r="HO23" s="179"/>
      <c r="HP23" s="179"/>
      <c r="HQ23" s="179"/>
      <c r="HR23" s="179"/>
      <c r="HS23" s="179"/>
      <c r="HT23" s="179"/>
      <c r="HU23" s="179"/>
      <c r="HV23" s="179"/>
      <c r="HW23" s="179"/>
      <c r="HX23" s="179"/>
      <c r="HY23" s="179"/>
      <c r="HZ23" s="179"/>
      <c r="IA23" s="179"/>
      <c r="IB23" s="179"/>
      <c r="IC23" s="179"/>
      <c r="ID23" s="179"/>
      <c r="IE23" s="179"/>
      <c r="IF23" s="179"/>
      <c r="IG23" s="179"/>
      <c r="IH23" s="179"/>
      <c r="II23" s="179"/>
      <c r="IJ23" s="179"/>
      <c r="IK23" s="179"/>
      <c r="IL23" s="179"/>
      <c r="IM23" s="179"/>
      <c r="IN23" s="179"/>
      <c r="IO23" s="179"/>
      <c r="IP23" s="179"/>
    </row>
    <row r="24" s="180" customFormat="1" ht="24" customHeight="1" spans="1:250">
      <c r="A24" s="179"/>
      <c r="B24" s="205"/>
      <c r="C24" s="179"/>
      <c r="D24" s="206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79"/>
      <c r="BN24" s="179"/>
      <c r="BO24" s="179"/>
      <c r="BP24" s="179"/>
      <c r="BQ24" s="179"/>
      <c r="BR24" s="179"/>
      <c r="BS24" s="179"/>
      <c r="BT24" s="179"/>
      <c r="BU24" s="179"/>
      <c r="BV24" s="179"/>
      <c r="BW24" s="179"/>
      <c r="BX24" s="179"/>
      <c r="BY24" s="179"/>
      <c r="BZ24" s="179"/>
      <c r="CA24" s="179"/>
      <c r="CB24" s="179"/>
      <c r="CC24" s="179"/>
      <c r="CD24" s="179"/>
      <c r="CE24" s="179"/>
      <c r="CF24" s="179"/>
      <c r="CG24" s="179"/>
      <c r="CH24" s="179"/>
      <c r="CI24" s="179"/>
      <c r="CJ24" s="179"/>
      <c r="CK24" s="179"/>
      <c r="CL24" s="179"/>
      <c r="CM24" s="179"/>
      <c r="CN24" s="179"/>
      <c r="CO24" s="179"/>
      <c r="CP24" s="179"/>
      <c r="CQ24" s="179"/>
      <c r="CR24" s="179"/>
      <c r="CS24" s="179"/>
      <c r="CT24" s="179"/>
      <c r="CU24" s="179"/>
      <c r="CV24" s="179"/>
      <c r="CW24" s="179"/>
      <c r="CX24" s="179"/>
      <c r="CY24" s="179"/>
      <c r="CZ24" s="179"/>
      <c r="DA24" s="179"/>
      <c r="DB24" s="179"/>
      <c r="DC24" s="179"/>
      <c r="DD24" s="179"/>
      <c r="DE24" s="179"/>
      <c r="DF24" s="179"/>
      <c r="DG24" s="179"/>
      <c r="DH24" s="179"/>
      <c r="DI24" s="179"/>
      <c r="DJ24" s="179"/>
      <c r="DK24" s="179"/>
      <c r="DL24" s="179"/>
      <c r="DM24" s="179"/>
      <c r="DN24" s="179"/>
      <c r="DO24" s="179"/>
      <c r="DP24" s="179"/>
      <c r="DQ24" s="179"/>
      <c r="DR24" s="179"/>
      <c r="DS24" s="179"/>
      <c r="DT24" s="179"/>
      <c r="DU24" s="179"/>
      <c r="DV24" s="179"/>
      <c r="DW24" s="179"/>
      <c r="DX24" s="179"/>
      <c r="DY24" s="179"/>
      <c r="DZ24" s="179"/>
      <c r="EA24" s="179"/>
      <c r="EB24" s="179"/>
      <c r="EC24" s="179"/>
      <c r="ED24" s="179"/>
      <c r="EE24" s="179"/>
      <c r="EF24" s="179"/>
      <c r="EG24" s="179"/>
      <c r="EH24" s="179"/>
      <c r="EI24" s="179"/>
      <c r="EJ24" s="179"/>
      <c r="EK24" s="179"/>
      <c r="EL24" s="179"/>
      <c r="EM24" s="179"/>
      <c r="EN24" s="179"/>
      <c r="EO24" s="179"/>
      <c r="EP24" s="179"/>
      <c r="EQ24" s="179"/>
      <c r="ER24" s="179"/>
      <c r="ES24" s="179"/>
      <c r="ET24" s="179"/>
      <c r="EU24" s="179"/>
      <c r="EV24" s="179"/>
      <c r="EW24" s="179"/>
      <c r="EX24" s="179"/>
      <c r="EY24" s="179"/>
      <c r="EZ24" s="179"/>
      <c r="FA24" s="179"/>
      <c r="FB24" s="179"/>
      <c r="FC24" s="179"/>
      <c r="FD24" s="179"/>
      <c r="FE24" s="179"/>
      <c r="FF24" s="179"/>
      <c r="FG24" s="179"/>
      <c r="FH24" s="179"/>
      <c r="FI24" s="179"/>
      <c r="FJ24" s="179"/>
      <c r="FK24" s="179"/>
      <c r="FL24" s="179"/>
      <c r="FM24" s="179"/>
      <c r="FN24" s="179"/>
      <c r="FO24" s="179"/>
      <c r="FP24" s="179"/>
      <c r="FQ24" s="179"/>
      <c r="FR24" s="179"/>
      <c r="FS24" s="179"/>
      <c r="FT24" s="179"/>
      <c r="FU24" s="179"/>
      <c r="FV24" s="179"/>
      <c r="FW24" s="179"/>
      <c r="FX24" s="179"/>
      <c r="FY24" s="179"/>
      <c r="FZ24" s="179"/>
      <c r="GA24" s="179"/>
      <c r="GB24" s="179"/>
      <c r="GC24" s="179"/>
      <c r="GD24" s="179"/>
      <c r="GE24" s="179"/>
      <c r="GF24" s="179"/>
      <c r="GG24" s="179"/>
      <c r="GH24" s="179"/>
      <c r="GI24" s="179"/>
      <c r="GJ24" s="179"/>
      <c r="GK24" s="179"/>
      <c r="GL24" s="179"/>
      <c r="GM24" s="179"/>
      <c r="GN24" s="179"/>
      <c r="GO24" s="179"/>
      <c r="GP24" s="179"/>
      <c r="GQ24" s="179"/>
      <c r="GR24" s="179"/>
      <c r="GS24" s="179"/>
      <c r="GT24" s="179"/>
      <c r="GU24" s="179"/>
      <c r="GV24" s="179"/>
      <c r="GW24" s="179"/>
      <c r="GX24" s="179"/>
      <c r="GY24" s="179"/>
      <c r="GZ24" s="179"/>
      <c r="HA24" s="179"/>
      <c r="HB24" s="179"/>
      <c r="HC24" s="179"/>
      <c r="HD24" s="179"/>
      <c r="HE24" s="179"/>
      <c r="HF24" s="179"/>
      <c r="HG24" s="179"/>
      <c r="HH24" s="179"/>
      <c r="HI24" s="179"/>
      <c r="HJ24" s="179"/>
      <c r="HK24" s="179"/>
      <c r="HL24" s="179"/>
      <c r="HM24" s="179"/>
      <c r="HN24" s="179"/>
      <c r="HO24" s="179"/>
      <c r="HP24" s="179"/>
      <c r="HQ24" s="179"/>
      <c r="HR24" s="179"/>
      <c r="HS24" s="179"/>
      <c r="HT24" s="179"/>
      <c r="HU24" s="179"/>
      <c r="HV24" s="179"/>
      <c r="HW24" s="179"/>
      <c r="HX24" s="179"/>
      <c r="HY24" s="179"/>
      <c r="HZ24" s="179"/>
      <c r="IA24" s="179"/>
      <c r="IB24" s="179"/>
      <c r="IC24" s="179"/>
      <c r="ID24" s="179"/>
      <c r="IE24" s="179"/>
      <c r="IF24" s="179"/>
      <c r="IG24" s="179"/>
      <c r="IH24" s="179"/>
      <c r="II24" s="179"/>
      <c r="IJ24" s="179"/>
      <c r="IK24" s="179"/>
      <c r="IL24" s="179"/>
      <c r="IM24" s="179"/>
      <c r="IN24" s="179"/>
      <c r="IO24" s="179"/>
      <c r="IP24" s="179"/>
    </row>
    <row r="25" s="180" customFormat="1" ht="24" customHeight="1" spans="1:250">
      <c r="A25" s="179"/>
      <c r="B25" s="205"/>
      <c r="C25" s="179"/>
      <c r="D25" s="206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179"/>
      <c r="BN25" s="179"/>
      <c r="BO25" s="179"/>
      <c r="BP25" s="179"/>
      <c r="BQ25" s="179"/>
      <c r="BR25" s="179"/>
      <c r="BS25" s="179"/>
      <c r="BT25" s="179"/>
      <c r="BU25" s="179"/>
      <c r="BV25" s="179"/>
      <c r="BW25" s="179"/>
      <c r="BX25" s="179"/>
      <c r="BY25" s="179"/>
      <c r="BZ25" s="179"/>
      <c r="CA25" s="179"/>
      <c r="CB25" s="179"/>
      <c r="CC25" s="179"/>
      <c r="CD25" s="179"/>
      <c r="CE25" s="179"/>
      <c r="CF25" s="179"/>
      <c r="CG25" s="179"/>
      <c r="CH25" s="179"/>
      <c r="CI25" s="179"/>
      <c r="CJ25" s="179"/>
      <c r="CK25" s="179"/>
      <c r="CL25" s="179"/>
      <c r="CM25" s="179"/>
      <c r="CN25" s="179"/>
      <c r="CO25" s="179"/>
      <c r="CP25" s="179"/>
      <c r="CQ25" s="179"/>
      <c r="CR25" s="179"/>
      <c r="CS25" s="179"/>
      <c r="CT25" s="179"/>
      <c r="CU25" s="179"/>
      <c r="CV25" s="179"/>
      <c r="CW25" s="179"/>
      <c r="CX25" s="179"/>
      <c r="CY25" s="179"/>
      <c r="CZ25" s="179"/>
      <c r="DA25" s="179"/>
      <c r="DB25" s="179"/>
      <c r="DC25" s="179"/>
      <c r="DD25" s="179"/>
      <c r="DE25" s="179"/>
      <c r="DF25" s="179"/>
      <c r="DG25" s="179"/>
      <c r="DH25" s="179"/>
      <c r="DI25" s="179"/>
      <c r="DJ25" s="179"/>
      <c r="DK25" s="179"/>
      <c r="DL25" s="179"/>
      <c r="DM25" s="179"/>
      <c r="DN25" s="179"/>
      <c r="DO25" s="179"/>
      <c r="DP25" s="179"/>
      <c r="DQ25" s="179"/>
      <c r="DR25" s="179"/>
      <c r="DS25" s="179"/>
      <c r="DT25" s="179"/>
      <c r="DU25" s="179"/>
      <c r="DV25" s="179"/>
      <c r="DW25" s="179"/>
      <c r="DX25" s="179"/>
      <c r="DY25" s="179"/>
      <c r="DZ25" s="179"/>
      <c r="EA25" s="179"/>
      <c r="EB25" s="179"/>
      <c r="EC25" s="179"/>
      <c r="ED25" s="179"/>
      <c r="EE25" s="179"/>
      <c r="EF25" s="179"/>
      <c r="EG25" s="179"/>
      <c r="EH25" s="179"/>
      <c r="EI25" s="179"/>
      <c r="EJ25" s="179"/>
      <c r="EK25" s="179"/>
      <c r="EL25" s="179"/>
      <c r="EM25" s="179"/>
      <c r="EN25" s="179"/>
      <c r="EO25" s="179"/>
      <c r="EP25" s="179"/>
      <c r="EQ25" s="179"/>
      <c r="ER25" s="179"/>
      <c r="ES25" s="179"/>
      <c r="ET25" s="179"/>
      <c r="EU25" s="179"/>
      <c r="EV25" s="179"/>
      <c r="EW25" s="179"/>
      <c r="EX25" s="179"/>
      <c r="EY25" s="179"/>
      <c r="EZ25" s="179"/>
      <c r="FA25" s="179"/>
      <c r="FB25" s="179"/>
      <c r="FC25" s="179"/>
      <c r="FD25" s="179"/>
      <c r="FE25" s="179"/>
      <c r="FF25" s="179"/>
      <c r="FG25" s="179"/>
      <c r="FH25" s="179"/>
      <c r="FI25" s="179"/>
      <c r="FJ25" s="179"/>
      <c r="FK25" s="179"/>
      <c r="FL25" s="179"/>
      <c r="FM25" s="179"/>
      <c r="FN25" s="179"/>
      <c r="FO25" s="179"/>
      <c r="FP25" s="179"/>
      <c r="FQ25" s="179"/>
      <c r="FR25" s="179"/>
      <c r="FS25" s="179"/>
      <c r="FT25" s="179"/>
      <c r="FU25" s="179"/>
      <c r="FV25" s="179"/>
      <c r="FW25" s="179"/>
      <c r="FX25" s="179"/>
      <c r="FY25" s="179"/>
      <c r="FZ25" s="179"/>
      <c r="GA25" s="179"/>
      <c r="GB25" s="179"/>
      <c r="GC25" s="179"/>
      <c r="GD25" s="179"/>
      <c r="GE25" s="179"/>
      <c r="GF25" s="179"/>
      <c r="GG25" s="179"/>
      <c r="GH25" s="179"/>
      <c r="GI25" s="179"/>
      <c r="GJ25" s="179"/>
      <c r="GK25" s="179"/>
      <c r="GL25" s="179"/>
      <c r="GM25" s="179"/>
      <c r="GN25" s="179"/>
      <c r="GO25" s="179"/>
      <c r="GP25" s="179"/>
      <c r="GQ25" s="179"/>
      <c r="GR25" s="179"/>
      <c r="GS25" s="179"/>
      <c r="GT25" s="179"/>
      <c r="GU25" s="179"/>
      <c r="GV25" s="179"/>
      <c r="GW25" s="179"/>
      <c r="GX25" s="179"/>
      <c r="GY25" s="179"/>
      <c r="GZ25" s="179"/>
      <c r="HA25" s="179"/>
      <c r="HB25" s="179"/>
      <c r="HC25" s="179"/>
      <c r="HD25" s="179"/>
      <c r="HE25" s="179"/>
      <c r="HF25" s="179"/>
      <c r="HG25" s="179"/>
      <c r="HH25" s="179"/>
      <c r="HI25" s="179"/>
      <c r="HJ25" s="179"/>
      <c r="HK25" s="179"/>
      <c r="HL25" s="179"/>
      <c r="HM25" s="179"/>
      <c r="HN25" s="179"/>
      <c r="HO25" s="179"/>
      <c r="HP25" s="179"/>
      <c r="HQ25" s="179"/>
      <c r="HR25" s="179"/>
      <c r="HS25" s="179"/>
      <c r="HT25" s="179"/>
      <c r="HU25" s="179"/>
      <c r="HV25" s="179"/>
      <c r="HW25" s="179"/>
      <c r="HX25" s="179"/>
      <c r="HY25" s="179"/>
      <c r="HZ25" s="179"/>
      <c r="IA25" s="179"/>
      <c r="IB25" s="179"/>
      <c r="IC25" s="179"/>
      <c r="ID25" s="179"/>
      <c r="IE25" s="179"/>
      <c r="IF25" s="179"/>
      <c r="IG25" s="179"/>
      <c r="IH25" s="179"/>
      <c r="II25" s="179"/>
      <c r="IJ25" s="179"/>
      <c r="IK25" s="179"/>
      <c r="IL25" s="179"/>
      <c r="IM25" s="179"/>
      <c r="IN25" s="179"/>
      <c r="IO25" s="179"/>
      <c r="IP25" s="179"/>
    </row>
    <row r="26" s="180" customFormat="1" ht="24" customHeight="1" spans="1:250">
      <c r="A26" s="179"/>
      <c r="B26" s="205"/>
      <c r="C26" s="179"/>
      <c r="D26" s="206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179"/>
      <c r="BN26" s="179"/>
      <c r="BO26" s="179"/>
      <c r="BP26" s="179"/>
      <c r="BQ26" s="179"/>
      <c r="BR26" s="179"/>
      <c r="BS26" s="179"/>
      <c r="BT26" s="179"/>
      <c r="BU26" s="179"/>
      <c r="BV26" s="179"/>
      <c r="BW26" s="179"/>
      <c r="BX26" s="179"/>
      <c r="BY26" s="179"/>
      <c r="BZ26" s="179"/>
      <c r="CA26" s="179"/>
      <c r="CB26" s="179"/>
      <c r="CC26" s="179"/>
      <c r="CD26" s="179"/>
      <c r="CE26" s="179"/>
      <c r="CF26" s="179"/>
      <c r="CG26" s="179"/>
      <c r="CH26" s="179"/>
      <c r="CI26" s="179"/>
      <c r="CJ26" s="179"/>
      <c r="CK26" s="179"/>
      <c r="CL26" s="179"/>
      <c r="CM26" s="179"/>
      <c r="CN26" s="179"/>
      <c r="CO26" s="179"/>
      <c r="CP26" s="179"/>
      <c r="CQ26" s="179"/>
      <c r="CR26" s="179"/>
      <c r="CS26" s="179"/>
      <c r="CT26" s="179"/>
      <c r="CU26" s="179"/>
      <c r="CV26" s="179"/>
      <c r="CW26" s="179"/>
      <c r="CX26" s="179"/>
      <c r="CY26" s="179"/>
      <c r="CZ26" s="179"/>
      <c r="DA26" s="179"/>
      <c r="DB26" s="179"/>
      <c r="DC26" s="179"/>
      <c r="DD26" s="179"/>
      <c r="DE26" s="179"/>
      <c r="DF26" s="179"/>
      <c r="DG26" s="179"/>
      <c r="DH26" s="179"/>
      <c r="DI26" s="179"/>
      <c r="DJ26" s="179"/>
      <c r="DK26" s="179"/>
      <c r="DL26" s="179"/>
      <c r="DM26" s="179"/>
      <c r="DN26" s="179"/>
      <c r="DO26" s="179"/>
      <c r="DP26" s="179"/>
      <c r="DQ26" s="179"/>
      <c r="DR26" s="179"/>
      <c r="DS26" s="179"/>
      <c r="DT26" s="179"/>
      <c r="DU26" s="179"/>
      <c r="DV26" s="179"/>
      <c r="DW26" s="179"/>
      <c r="DX26" s="179"/>
      <c r="DY26" s="179"/>
      <c r="DZ26" s="179"/>
      <c r="EA26" s="179"/>
      <c r="EB26" s="179"/>
      <c r="EC26" s="179"/>
      <c r="ED26" s="179"/>
      <c r="EE26" s="179"/>
      <c r="EF26" s="179"/>
      <c r="EG26" s="179"/>
      <c r="EH26" s="179"/>
      <c r="EI26" s="179"/>
      <c r="EJ26" s="179"/>
      <c r="EK26" s="179"/>
      <c r="EL26" s="179"/>
      <c r="EM26" s="179"/>
      <c r="EN26" s="179"/>
      <c r="EO26" s="179"/>
      <c r="EP26" s="179"/>
      <c r="EQ26" s="179"/>
      <c r="ER26" s="179"/>
      <c r="ES26" s="179"/>
      <c r="ET26" s="179"/>
      <c r="EU26" s="179"/>
      <c r="EV26" s="179"/>
      <c r="EW26" s="179"/>
      <c r="EX26" s="179"/>
      <c r="EY26" s="179"/>
      <c r="EZ26" s="179"/>
      <c r="FA26" s="179"/>
      <c r="FB26" s="179"/>
      <c r="FC26" s="179"/>
      <c r="FD26" s="179"/>
      <c r="FE26" s="179"/>
      <c r="FF26" s="179"/>
      <c r="FG26" s="179"/>
      <c r="FH26" s="179"/>
      <c r="FI26" s="179"/>
      <c r="FJ26" s="179"/>
      <c r="FK26" s="179"/>
      <c r="FL26" s="179"/>
      <c r="FM26" s="179"/>
      <c r="FN26" s="179"/>
      <c r="FO26" s="179"/>
      <c r="FP26" s="179"/>
      <c r="FQ26" s="179"/>
      <c r="FR26" s="179"/>
      <c r="FS26" s="179"/>
      <c r="FT26" s="179"/>
      <c r="FU26" s="179"/>
      <c r="FV26" s="179"/>
      <c r="FW26" s="179"/>
      <c r="FX26" s="179"/>
      <c r="FY26" s="179"/>
      <c r="FZ26" s="179"/>
      <c r="GA26" s="179"/>
      <c r="GB26" s="179"/>
      <c r="GC26" s="179"/>
      <c r="GD26" s="179"/>
      <c r="GE26" s="179"/>
      <c r="GF26" s="179"/>
      <c r="GG26" s="179"/>
      <c r="GH26" s="179"/>
      <c r="GI26" s="179"/>
      <c r="GJ26" s="179"/>
      <c r="GK26" s="179"/>
      <c r="GL26" s="179"/>
      <c r="GM26" s="179"/>
      <c r="GN26" s="179"/>
      <c r="GO26" s="179"/>
      <c r="GP26" s="179"/>
      <c r="GQ26" s="179"/>
      <c r="GR26" s="179"/>
      <c r="GS26" s="179"/>
      <c r="GT26" s="179"/>
      <c r="GU26" s="179"/>
      <c r="GV26" s="179"/>
      <c r="GW26" s="179"/>
      <c r="GX26" s="179"/>
      <c r="GY26" s="179"/>
      <c r="GZ26" s="179"/>
      <c r="HA26" s="179"/>
      <c r="HB26" s="179"/>
      <c r="HC26" s="179"/>
      <c r="HD26" s="179"/>
      <c r="HE26" s="179"/>
      <c r="HF26" s="179"/>
      <c r="HG26" s="179"/>
      <c r="HH26" s="179"/>
      <c r="HI26" s="179"/>
      <c r="HJ26" s="179"/>
      <c r="HK26" s="179"/>
      <c r="HL26" s="179"/>
      <c r="HM26" s="179"/>
      <c r="HN26" s="179"/>
      <c r="HO26" s="179"/>
      <c r="HP26" s="179"/>
      <c r="HQ26" s="179"/>
      <c r="HR26" s="179"/>
      <c r="HS26" s="179"/>
      <c r="HT26" s="179"/>
      <c r="HU26" s="179"/>
      <c r="HV26" s="179"/>
      <c r="HW26" s="179"/>
      <c r="HX26" s="179"/>
      <c r="HY26" s="179"/>
      <c r="HZ26" s="179"/>
      <c r="IA26" s="179"/>
      <c r="IB26" s="179"/>
      <c r="IC26" s="179"/>
      <c r="ID26" s="179"/>
      <c r="IE26" s="179"/>
      <c r="IF26" s="179"/>
      <c r="IG26" s="179"/>
      <c r="IH26" s="179"/>
      <c r="II26" s="179"/>
      <c r="IJ26" s="179"/>
      <c r="IK26" s="179"/>
      <c r="IL26" s="179"/>
      <c r="IM26" s="179"/>
      <c r="IN26" s="179"/>
      <c r="IO26" s="179"/>
      <c r="IP26" s="179"/>
    </row>
    <row r="27" s="180" customFormat="1" ht="24" customHeight="1" spans="1:250">
      <c r="A27" s="179"/>
      <c r="B27" s="205"/>
      <c r="C27" s="179"/>
      <c r="D27" s="206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179"/>
      <c r="BN27" s="179"/>
      <c r="BO27" s="179"/>
      <c r="BP27" s="179"/>
      <c r="BQ27" s="179"/>
      <c r="BR27" s="179"/>
      <c r="BS27" s="179"/>
      <c r="BT27" s="179"/>
      <c r="BU27" s="179"/>
      <c r="BV27" s="179"/>
      <c r="BW27" s="179"/>
      <c r="BX27" s="179"/>
      <c r="BY27" s="179"/>
      <c r="BZ27" s="179"/>
      <c r="CA27" s="179"/>
      <c r="CB27" s="179"/>
      <c r="CC27" s="179"/>
      <c r="CD27" s="179"/>
      <c r="CE27" s="179"/>
      <c r="CF27" s="179"/>
      <c r="CG27" s="179"/>
      <c r="CH27" s="179"/>
      <c r="CI27" s="179"/>
      <c r="CJ27" s="179"/>
      <c r="CK27" s="179"/>
      <c r="CL27" s="179"/>
      <c r="CM27" s="179"/>
      <c r="CN27" s="179"/>
      <c r="CO27" s="179"/>
      <c r="CP27" s="179"/>
      <c r="CQ27" s="179"/>
      <c r="CR27" s="179"/>
      <c r="CS27" s="179"/>
      <c r="CT27" s="179"/>
      <c r="CU27" s="179"/>
      <c r="CV27" s="179"/>
      <c r="CW27" s="179"/>
      <c r="CX27" s="179"/>
      <c r="CY27" s="179"/>
      <c r="CZ27" s="179"/>
      <c r="DA27" s="179"/>
      <c r="DB27" s="179"/>
      <c r="DC27" s="179"/>
      <c r="DD27" s="179"/>
      <c r="DE27" s="179"/>
      <c r="DF27" s="179"/>
      <c r="DG27" s="179"/>
      <c r="DH27" s="179"/>
      <c r="DI27" s="179"/>
      <c r="DJ27" s="179"/>
      <c r="DK27" s="179"/>
      <c r="DL27" s="179"/>
      <c r="DM27" s="179"/>
      <c r="DN27" s="179"/>
      <c r="DO27" s="179"/>
      <c r="DP27" s="179"/>
      <c r="DQ27" s="179"/>
      <c r="DR27" s="179"/>
      <c r="DS27" s="179"/>
      <c r="DT27" s="179"/>
      <c r="DU27" s="179"/>
      <c r="DV27" s="179"/>
      <c r="DW27" s="179"/>
      <c r="DX27" s="179"/>
      <c r="DY27" s="179"/>
      <c r="DZ27" s="179"/>
      <c r="EA27" s="179"/>
      <c r="EB27" s="179"/>
      <c r="EC27" s="179"/>
      <c r="ED27" s="179"/>
      <c r="EE27" s="179"/>
      <c r="EF27" s="179"/>
      <c r="EG27" s="179"/>
      <c r="EH27" s="179"/>
      <c r="EI27" s="179"/>
      <c r="EJ27" s="179"/>
      <c r="EK27" s="179"/>
      <c r="EL27" s="179"/>
      <c r="EM27" s="179"/>
      <c r="EN27" s="179"/>
      <c r="EO27" s="179"/>
      <c r="EP27" s="179"/>
      <c r="EQ27" s="179"/>
      <c r="ER27" s="179"/>
      <c r="ES27" s="179"/>
      <c r="ET27" s="179"/>
      <c r="EU27" s="179"/>
      <c r="EV27" s="179"/>
      <c r="EW27" s="179"/>
      <c r="EX27" s="179"/>
      <c r="EY27" s="179"/>
      <c r="EZ27" s="179"/>
      <c r="FA27" s="179"/>
      <c r="FB27" s="179"/>
      <c r="FC27" s="179"/>
      <c r="FD27" s="179"/>
      <c r="FE27" s="179"/>
      <c r="FF27" s="179"/>
      <c r="FG27" s="179"/>
      <c r="FH27" s="179"/>
      <c r="FI27" s="179"/>
      <c r="FJ27" s="179"/>
      <c r="FK27" s="179"/>
      <c r="FL27" s="179"/>
      <c r="FM27" s="179"/>
      <c r="FN27" s="179"/>
      <c r="FO27" s="179"/>
      <c r="FP27" s="179"/>
      <c r="FQ27" s="179"/>
      <c r="FR27" s="179"/>
      <c r="FS27" s="179"/>
      <c r="FT27" s="179"/>
      <c r="FU27" s="179"/>
      <c r="FV27" s="179"/>
      <c r="FW27" s="179"/>
      <c r="FX27" s="179"/>
      <c r="FY27" s="179"/>
      <c r="FZ27" s="179"/>
      <c r="GA27" s="179"/>
      <c r="GB27" s="179"/>
      <c r="GC27" s="179"/>
      <c r="GD27" s="179"/>
      <c r="GE27" s="179"/>
      <c r="GF27" s="179"/>
      <c r="GG27" s="179"/>
      <c r="GH27" s="179"/>
      <c r="GI27" s="179"/>
      <c r="GJ27" s="179"/>
      <c r="GK27" s="179"/>
      <c r="GL27" s="179"/>
      <c r="GM27" s="179"/>
      <c r="GN27" s="179"/>
      <c r="GO27" s="179"/>
      <c r="GP27" s="179"/>
      <c r="GQ27" s="179"/>
      <c r="GR27" s="179"/>
      <c r="GS27" s="179"/>
      <c r="GT27" s="179"/>
      <c r="GU27" s="179"/>
      <c r="GV27" s="179"/>
      <c r="GW27" s="179"/>
      <c r="GX27" s="179"/>
      <c r="GY27" s="179"/>
      <c r="GZ27" s="179"/>
      <c r="HA27" s="179"/>
      <c r="HB27" s="179"/>
      <c r="HC27" s="179"/>
      <c r="HD27" s="179"/>
      <c r="HE27" s="179"/>
      <c r="HF27" s="179"/>
      <c r="HG27" s="179"/>
      <c r="HH27" s="179"/>
      <c r="HI27" s="179"/>
      <c r="HJ27" s="179"/>
      <c r="HK27" s="179"/>
      <c r="HL27" s="179"/>
      <c r="HM27" s="179"/>
      <c r="HN27" s="179"/>
      <c r="HO27" s="179"/>
      <c r="HP27" s="179"/>
      <c r="HQ27" s="179"/>
      <c r="HR27" s="179"/>
      <c r="HS27" s="179"/>
      <c r="HT27" s="179"/>
      <c r="HU27" s="179"/>
      <c r="HV27" s="179"/>
      <c r="HW27" s="179"/>
      <c r="HX27" s="179"/>
      <c r="HY27" s="179"/>
      <c r="HZ27" s="179"/>
      <c r="IA27" s="179"/>
      <c r="IB27" s="179"/>
      <c r="IC27" s="179"/>
      <c r="ID27" s="179"/>
      <c r="IE27" s="179"/>
      <c r="IF27" s="179"/>
      <c r="IG27" s="179"/>
      <c r="IH27" s="179"/>
      <c r="II27" s="179"/>
      <c r="IJ27" s="179"/>
      <c r="IK27" s="179"/>
      <c r="IL27" s="179"/>
      <c r="IM27" s="179"/>
      <c r="IN27" s="179"/>
      <c r="IO27" s="179"/>
      <c r="IP27" s="179"/>
    </row>
    <row r="28" s="180" customFormat="1" ht="24" customHeight="1" spans="1:250">
      <c r="A28" s="179"/>
      <c r="B28" s="205"/>
      <c r="C28" s="179"/>
      <c r="D28" s="206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79"/>
      <c r="BN28" s="179"/>
      <c r="BO28" s="179"/>
      <c r="BP28" s="179"/>
      <c r="BQ28" s="179"/>
      <c r="BR28" s="179"/>
      <c r="BS28" s="179"/>
      <c r="BT28" s="179"/>
      <c r="BU28" s="179"/>
      <c r="BV28" s="179"/>
      <c r="BW28" s="179"/>
      <c r="BX28" s="179"/>
      <c r="BY28" s="179"/>
      <c r="BZ28" s="179"/>
      <c r="CA28" s="179"/>
      <c r="CB28" s="179"/>
      <c r="CC28" s="179"/>
      <c r="CD28" s="179"/>
      <c r="CE28" s="179"/>
      <c r="CF28" s="179"/>
      <c r="CG28" s="179"/>
      <c r="CH28" s="179"/>
      <c r="CI28" s="179"/>
      <c r="CJ28" s="179"/>
      <c r="CK28" s="179"/>
      <c r="CL28" s="179"/>
      <c r="CM28" s="179"/>
      <c r="CN28" s="179"/>
      <c r="CO28" s="179"/>
      <c r="CP28" s="179"/>
      <c r="CQ28" s="179"/>
      <c r="CR28" s="179"/>
      <c r="CS28" s="179"/>
      <c r="CT28" s="179"/>
      <c r="CU28" s="179"/>
      <c r="CV28" s="179"/>
      <c r="CW28" s="179"/>
      <c r="CX28" s="179"/>
      <c r="CY28" s="179"/>
      <c r="CZ28" s="179"/>
      <c r="DA28" s="179"/>
      <c r="DB28" s="179"/>
      <c r="DC28" s="179"/>
      <c r="DD28" s="179"/>
      <c r="DE28" s="179"/>
      <c r="DF28" s="179"/>
      <c r="DG28" s="179"/>
      <c r="DH28" s="179"/>
      <c r="DI28" s="179"/>
      <c r="DJ28" s="179"/>
      <c r="DK28" s="179"/>
      <c r="DL28" s="179"/>
      <c r="DM28" s="179"/>
      <c r="DN28" s="179"/>
      <c r="DO28" s="179"/>
      <c r="DP28" s="179"/>
      <c r="DQ28" s="179"/>
      <c r="DR28" s="179"/>
      <c r="DS28" s="179"/>
      <c r="DT28" s="179"/>
      <c r="DU28" s="179"/>
      <c r="DV28" s="179"/>
      <c r="DW28" s="179"/>
      <c r="DX28" s="179"/>
      <c r="DY28" s="179"/>
      <c r="DZ28" s="179"/>
      <c r="EA28" s="179"/>
      <c r="EB28" s="179"/>
      <c r="EC28" s="179"/>
      <c r="ED28" s="179"/>
      <c r="EE28" s="179"/>
      <c r="EF28" s="179"/>
      <c r="EG28" s="179"/>
      <c r="EH28" s="179"/>
      <c r="EI28" s="179"/>
      <c r="EJ28" s="179"/>
      <c r="EK28" s="179"/>
      <c r="EL28" s="179"/>
      <c r="EM28" s="179"/>
      <c r="EN28" s="179"/>
      <c r="EO28" s="179"/>
      <c r="EP28" s="179"/>
      <c r="EQ28" s="179"/>
      <c r="ER28" s="179"/>
      <c r="ES28" s="179"/>
      <c r="ET28" s="179"/>
      <c r="EU28" s="179"/>
      <c r="EV28" s="179"/>
      <c r="EW28" s="179"/>
      <c r="EX28" s="179"/>
      <c r="EY28" s="179"/>
      <c r="EZ28" s="179"/>
      <c r="FA28" s="179"/>
      <c r="FB28" s="179"/>
      <c r="FC28" s="179"/>
      <c r="FD28" s="179"/>
      <c r="FE28" s="179"/>
      <c r="FF28" s="179"/>
      <c r="FG28" s="179"/>
      <c r="FH28" s="179"/>
      <c r="FI28" s="179"/>
      <c r="FJ28" s="179"/>
      <c r="FK28" s="179"/>
      <c r="FL28" s="179"/>
      <c r="FM28" s="179"/>
      <c r="FN28" s="179"/>
      <c r="FO28" s="179"/>
      <c r="FP28" s="179"/>
      <c r="FQ28" s="179"/>
      <c r="FR28" s="179"/>
      <c r="FS28" s="179"/>
      <c r="FT28" s="179"/>
      <c r="FU28" s="179"/>
      <c r="FV28" s="179"/>
      <c r="FW28" s="179"/>
      <c r="FX28" s="179"/>
      <c r="FY28" s="179"/>
      <c r="FZ28" s="179"/>
      <c r="GA28" s="179"/>
      <c r="GB28" s="179"/>
      <c r="GC28" s="179"/>
      <c r="GD28" s="179"/>
      <c r="GE28" s="179"/>
      <c r="GF28" s="179"/>
      <c r="GG28" s="179"/>
      <c r="GH28" s="179"/>
      <c r="GI28" s="179"/>
      <c r="GJ28" s="179"/>
      <c r="GK28" s="179"/>
      <c r="GL28" s="179"/>
      <c r="GM28" s="179"/>
      <c r="GN28" s="179"/>
      <c r="GO28" s="179"/>
      <c r="GP28" s="179"/>
      <c r="GQ28" s="179"/>
      <c r="GR28" s="179"/>
      <c r="GS28" s="179"/>
      <c r="GT28" s="179"/>
      <c r="GU28" s="179"/>
      <c r="GV28" s="179"/>
      <c r="GW28" s="179"/>
      <c r="GX28" s="179"/>
      <c r="GY28" s="179"/>
      <c r="GZ28" s="179"/>
      <c r="HA28" s="179"/>
      <c r="HB28" s="179"/>
      <c r="HC28" s="179"/>
      <c r="HD28" s="179"/>
      <c r="HE28" s="179"/>
      <c r="HF28" s="179"/>
      <c r="HG28" s="179"/>
      <c r="HH28" s="179"/>
      <c r="HI28" s="179"/>
      <c r="HJ28" s="179"/>
      <c r="HK28" s="179"/>
      <c r="HL28" s="179"/>
      <c r="HM28" s="179"/>
      <c r="HN28" s="179"/>
      <c r="HO28" s="179"/>
      <c r="HP28" s="179"/>
      <c r="HQ28" s="179"/>
      <c r="HR28" s="179"/>
      <c r="HS28" s="179"/>
      <c r="HT28" s="179"/>
      <c r="HU28" s="179"/>
      <c r="HV28" s="179"/>
      <c r="HW28" s="179"/>
      <c r="HX28" s="179"/>
      <c r="HY28" s="179"/>
      <c r="HZ28" s="179"/>
      <c r="IA28" s="179"/>
      <c r="IB28" s="179"/>
      <c r="IC28" s="179"/>
      <c r="ID28" s="179"/>
      <c r="IE28" s="179"/>
      <c r="IF28" s="179"/>
      <c r="IG28" s="179"/>
      <c r="IH28" s="179"/>
      <c r="II28" s="179"/>
      <c r="IJ28" s="179"/>
      <c r="IK28" s="179"/>
      <c r="IL28" s="179"/>
      <c r="IM28" s="179"/>
      <c r="IN28" s="179"/>
      <c r="IO28" s="179"/>
      <c r="IP28" s="179"/>
    </row>
    <row r="29" s="180" customFormat="1" ht="24" customHeight="1" spans="1:250">
      <c r="A29" s="179"/>
      <c r="B29" s="205"/>
      <c r="C29" s="179"/>
      <c r="D29" s="206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  <c r="BM29" s="179"/>
      <c r="BN29" s="179"/>
      <c r="BO29" s="179"/>
      <c r="BP29" s="179"/>
      <c r="BQ29" s="179"/>
      <c r="BR29" s="179"/>
      <c r="BS29" s="179"/>
      <c r="BT29" s="179"/>
      <c r="BU29" s="179"/>
      <c r="BV29" s="179"/>
      <c r="BW29" s="179"/>
      <c r="BX29" s="179"/>
      <c r="BY29" s="179"/>
      <c r="BZ29" s="179"/>
      <c r="CA29" s="179"/>
      <c r="CB29" s="179"/>
      <c r="CC29" s="179"/>
      <c r="CD29" s="179"/>
      <c r="CE29" s="179"/>
      <c r="CF29" s="179"/>
      <c r="CG29" s="179"/>
      <c r="CH29" s="179"/>
      <c r="CI29" s="179"/>
      <c r="CJ29" s="179"/>
      <c r="CK29" s="179"/>
      <c r="CL29" s="179"/>
      <c r="CM29" s="179"/>
      <c r="CN29" s="179"/>
      <c r="CO29" s="179"/>
      <c r="CP29" s="179"/>
      <c r="CQ29" s="179"/>
      <c r="CR29" s="179"/>
      <c r="CS29" s="179"/>
      <c r="CT29" s="179"/>
      <c r="CU29" s="179"/>
      <c r="CV29" s="179"/>
      <c r="CW29" s="179"/>
      <c r="CX29" s="179"/>
      <c r="CY29" s="179"/>
      <c r="CZ29" s="179"/>
      <c r="DA29" s="179"/>
      <c r="DB29" s="179"/>
      <c r="DC29" s="179"/>
      <c r="DD29" s="179"/>
      <c r="DE29" s="179"/>
      <c r="DF29" s="179"/>
      <c r="DG29" s="179"/>
      <c r="DH29" s="179"/>
      <c r="DI29" s="179"/>
      <c r="DJ29" s="179"/>
      <c r="DK29" s="179"/>
      <c r="DL29" s="179"/>
      <c r="DM29" s="179"/>
      <c r="DN29" s="179"/>
      <c r="DO29" s="179"/>
      <c r="DP29" s="179"/>
      <c r="DQ29" s="179"/>
      <c r="DR29" s="179"/>
      <c r="DS29" s="179"/>
      <c r="DT29" s="179"/>
      <c r="DU29" s="179"/>
      <c r="DV29" s="179"/>
      <c r="DW29" s="179"/>
      <c r="DX29" s="179"/>
      <c r="DY29" s="179"/>
      <c r="DZ29" s="179"/>
      <c r="EA29" s="179"/>
      <c r="EB29" s="179"/>
      <c r="EC29" s="179"/>
      <c r="ED29" s="179"/>
      <c r="EE29" s="179"/>
      <c r="EF29" s="179"/>
      <c r="EG29" s="179"/>
      <c r="EH29" s="179"/>
      <c r="EI29" s="179"/>
      <c r="EJ29" s="179"/>
      <c r="EK29" s="179"/>
      <c r="EL29" s="179"/>
      <c r="EM29" s="179"/>
      <c r="EN29" s="179"/>
      <c r="EO29" s="179"/>
      <c r="EP29" s="179"/>
      <c r="EQ29" s="179"/>
      <c r="ER29" s="179"/>
      <c r="ES29" s="179"/>
      <c r="ET29" s="179"/>
      <c r="EU29" s="179"/>
      <c r="EV29" s="179"/>
      <c r="EW29" s="179"/>
      <c r="EX29" s="179"/>
      <c r="EY29" s="179"/>
      <c r="EZ29" s="179"/>
      <c r="FA29" s="179"/>
      <c r="FB29" s="179"/>
      <c r="FC29" s="179"/>
      <c r="FD29" s="179"/>
      <c r="FE29" s="179"/>
      <c r="FF29" s="179"/>
      <c r="FG29" s="179"/>
      <c r="FH29" s="179"/>
      <c r="FI29" s="179"/>
      <c r="FJ29" s="179"/>
      <c r="FK29" s="179"/>
      <c r="FL29" s="179"/>
      <c r="FM29" s="179"/>
      <c r="FN29" s="179"/>
      <c r="FO29" s="179"/>
      <c r="FP29" s="179"/>
      <c r="FQ29" s="179"/>
      <c r="FR29" s="179"/>
      <c r="FS29" s="179"/>
      <c r="FT29" s="179"/>
      <c r="FU29" s="179"/>
      <c r="FV29" s="179"/>
      <c r="FW29" s="179"/>
      <c r="FX29" s="179"/>
      <c r="FY29" s="179"/>
      <c r="FZ29" s="179"/>
      <c r="GA29" s="179"/>
      <c r="GB29" s="179"/>
      <c r="GC29" s="179"/>
      <c r="GD29" s="179"/>
      <c r="GE29" s="179"/>
      <c r="GF29" s="179"/>
      <c r="GG29" s="179"/>
      <c r="GH29" s="179"/>
      <c r="GI29" s="179"/>
      <c r="GJ29" s="179"/>
      <c r="GK29" s="179"/>
      <c r="GL29" s="179"/>
      <c r="GM29" s="179"/>
      <c r="GN29" s="179"/>
      <c r="GO29" s="179"/>
      <c r="GP29" s="179"/>
      <c r="GQ29" s="179"/>
      <c r="GR29" s="179"/>
      <c r="GS29" s="179"/>
      <c r="GT29" s="179"/>
      <c r="GU29" s="179"/>
      <c r="GV29" s="179"/>
      <c r="GW29" s="179"/>
      <c r="GX29" s="179"/>
      <c r="GY29" s="179"/>
      <c r="GZ29" s="179"/>
      <c r="HA29" s="179"/>
      <c r="HB29" s="179"/>
      <c r="HC29" s="179"/>
      <c r="HD29" s="179"/>
      <c r="HE29" s="179"/>
      <c r="HF29" s="179"/>
      <c r="HG29" s="179"/>
      <c r="HH29" s="179"/>
      <c r="HI29" s="179"/>
      <c r="HJ29" s="179"/>
      <c r="HK29" s="179"/>
      <c r="HL29" s="179"/>
      <c r="HM29" s="179"/>
      <c r="HN29" s="179"/>
      <c r="HO29" s="179"/>
      <c r="HP29" s="179"/>
      <c r="HQ29" s="179"/>
      <c r="HR29" s="179"/>
      <c r="HS29" s="179"/>
      <c r="HT29" s="179"/>
      <c r="HU29" s="179"/>
      <c r="HV29" s="179"/>
      <c r="HW29" s="179"/>
      <c r="HX29" s="179"/>
      <c r="HY29" s="179"/>
      <c r="HZ29" s="179"/>
      <c r="IA29" s="179"/>
      <c r="IB29" s="179"/>
      <c r="IC29" s="179"/>
      <c r="ID29" s="179"/>
      <c r="IE29" s="179"/>
      <c r="IF29" s="179"/>
      <c r="IG29" s="179"/>
      <c r="IH29" s="179"/>
      <c r="II29" s="179"/>
      <c r="IJ29" s="179"/>
      <c r="IK29" s="179"/>
      <c r="IL29" s="179"/>
      <c r="IM29" s="179"/>
      <c r="IN29" s="179"/>
      <c r="IO29" s="179"/>
      <c r="IP29" s="179"/>
    </row>
    <row r="30" s="180" customFormat="1" ht="24" customHeight="1" spans="1:250">
      <c r="A30" s="179"/>
      <c r="B30" s="205"/>
      <c r="C30" s="179"/>
      <c r="D30" s="206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  <c r="BB30" s="179"/>
      <c r="BC30" s="179"/>
      <c r="BD30" s="179"/>
      <c r="BE30" s="179"/>
      <c r="BF30" s="179"/>
      <c r="BG30" s="179"/>
      <c r="BH30" s="179"/>
      <c r="BI30" s="179"/>
      <c r="BJ30" s="179"/>
      <c r="BK30" s="179"/>
      <c r="BL30" s="179"/>
      <c r="BM30" s="179"/>
      <c r="BN30" s="179"/>
      <c r="BO30" s="179"/>
      <c r="BP30" s="179"/>
      <c r="BQ30" s="179"/>
      <c r="BR30" s="179"/>
      <c r="BS30" s="179"/>
      <c r="BT30" s="179"/>
      <c r="BU30" s="179"/>
      <c r="BV30" s="179"/>
      <c r="BW30" s="179"/>
      <c r="BX30" s="179"/>
      <c r="BY30" s="179"/>
      <c r="BZ30" s="179"/>
      <c r="CA30" s="179"/>
      <c r="CB30" s="179"/>
      <c r="CC30" s="179"/>
      <c r="CD30" s="179"/>
      <c r="CE30" s="179"/>
      <c r="CF30" s="179"/>
      <c r="CG30" s="179"/>
      <c r="CH30" s="179"/>
      <c r="CI30" s="179"/>
      <c r="CJ30" s="179"/>
      <c r="CK30" s="179"/>
      <c r="CL30" s="179"/>
      <c r="CM30" s="179"/>
      <c r="CN30" s="179"/>
      <c r="CO30" s="179"/>
      <c r="CP30" s="179"/>
      <c r="CQ30" s="179"/>
      <c r="CR30" s="179"/>
      <c r="CS30" s="179"/>
      <c r="CT30" s="179"/>
      <c r="CU30" s="179"/>
      <c r="CV30" s="179"/>
      <c r="CW30" s="179"/>
      <c r="CX30" s="179"/>
      <c r="CY30" s="179"/>
      <c r="CZ30" s="179"/>
      <c r="DA30" s="179"/>
      <c r="DB30" s="179"/>
      <c r="DC30" s="179"/>
      <c r="DD30" s="179"/>
      <c r="DE30" s="179"/>
      <c r="DF30" s="179"/>
      <c r="DG30" s="179"/>
      <c r="DH30" s="179"/>
      <c r="DI30" s="179"/>
      <c r="DJ30" s="179"/>
      <c r="DK30" s="179"/>
      <c r="DL30" s="179"/>
      <c r="DM30" s="179"/>
      <c r="DN30" s="179"/>
      <c r="DO30" s="179"/>
      <c r="DP30" s="179"/>
      <c r="DQ30" s="179"/>
      <c r="DR30" s="179"/>
      <c r="DS30" s="179"/>
      <c r="DT30" s="179"/>
      <c r="DU30" s="179"/>
      <c r="DV30" s="179"/>
      <c r="DW30" s="179"/>
      <c r="DX30" s="179"/>
      <c r="DY30" s="179"/>
      <c r="DZ30" s="179"/>
      <c r="EA30" s="179"/>
      <c r="EB30" s="179"/>
      <c r="EC30" s="179"/>
      <c r="ED30" s="179"/>
      <c r="EE30" s="179"/>
      <c r="EF30" s="179"/>
      <c r="EG30" s="179"/>
      <c r="EH30" s="179"/>
      <c r="EI30" s="179"/>
      <c r="EJ30" s="179"/>
      <c r="EK30" s="179"/>
      <c r="EL30" s="179"/>
      <c r="EM30" s="179"/>
      <c r="EN30" s="179"/>
      <c r="EO30" s="179"/>
      <c r="EP30" s="179"/>
      <c r="EQ30" s="179"/>
      <c r="ER30" s="179"/>
      <c r="ES30" s="179"/>
      <c r="ET30" s="179"/>
      <c r="EU30" s="179"/>
      <c r="EV30" s="179"/>
      <c r="EW30" s="179"/>
      <c r="EX30" s="179"/>
      <c r="EY30" s="179"/>
      <c r="EZ30" s="179"/>
      <c r="FA30" s="179"/>
      <c r="FB30" s="179"/>
      <c r="FC30" s="179"/>
      <c r="FD30" s="179"/>
      <c r="FE30" s="179"/>
      <c r="FF30" s="179"/>
      <c r="FG30" s="179"/>
      <c r="FH30" s="179"/>
      <c r="FI30" s="179"/>
      <c r="FJ30" s="179"/>
      <c r="FK30" s="179"/>
      <c r="FL30" s="179"/>
      <c r="FM30" s="179"/>
      <c r="FN30" s="179"/>
      <c r="FO30" s="179"/>
      <c r="FP30" s="179"/>
      <c r="FQ30" s="179"/>
      <c r="FR30" s="179"/>
      <c r="FS30" s="179"/>
      <c r="FT30" s="179"/>
      <c r="FU30" s="179"/>
      <c r="FV30" s="179"/>
      <c r="FW30" s="179"/>
      <c r="FX30" s="179"/>
      <c r="FY30" s="179"/>
      <c r="FZ30" s="179"/>
      <c r="GA30" s="179"/>
      <c r="GB30" s="179"/>
      <c r="GC30" s="179"/>
      <c r="GD30" s="179"/>
      <c r="GE30" s="179"/>
      <c r="GF30" s="179"/>
      <c r="GG30" s="179"/>
      <c r="GH30" s="179"/>
      <c r="GI30" s="179"/>
      <c r="GJ30" s="179"/>
      <c r="GK30" s="179"/>
      <c r="GL30" s="179"/>
      <c r="GM30" s="179"/>
      <c r="GN30" s="179"/>
      <c r="GO30" s="179"/>
      <c r="GP30" s="179"/>
      <c r="GQ30" s="179"/>
      <c r="GR30" s="179"/>
      <c r="GS30" s="179"/>
      <c r="GT30" s="179"/>
      <c r="GU30" s="179"/>
      <c r="GV30" s="179"/>
      <c r="GW30" s="179"/>
      <c r="GX30" s="179"/>
      <c r="GY30" s="179"/>
      <c r="GZ30" s="179"/>
      <c r="HA30" s="179"/>
      <c r="HB30" s="179"/>
      <c r="HC30" s="179"/>
      <c r="HD30" s="179"/>
      <c r="HE30" s="179"/>
      <c r="HF30" s="179"/>
      <c r="HG30" s="179"/>
      <c r="HH30" s="179"/>
      <c r="HI30" s="179"/>
      <c r="HJ30" s="179"/>
      <c r="HK30" s="179"/>
      <c r="HL30" s="179"/>
      <c r="HM30" s="179"/>
      <c r="HN30" s="179"/>
      <c r="HO30" s="179"/>
      <c r="HP30" s="179"/>
      <c r="HQ30" s="179"/>
      <c r="HR30" s="179"/>
      <c r="HS30" s="179"/>
      <c r="HT30" s="179"/>
      <c r="HU30" s="179"/>
      <c r="HV30" s="179"/>
      <c r="HW30" s="179"/>
      <c r="HX30" s="179"/>
      <c r="HY30" s="179"/>
      <c r="HZ30" s="179"/>
      <c r="IA30" s="179"/>
      <c r="IB30" s="179"/>
      <c r="IC30" s="179"/>
      <c r="ID30" s="179"/>
      <c r="IE30" s="179"/>
      <c r="IF30" s="179"/>
      <c r="IG30" s="179"/>
      <c r="IH30" s="179"/>
      <c r="II30" s="179"/>
      <c r="IJ30" s="179"/>
      <c r="IK30" s="179"/>
      <c r="IL30" s="179"/>
      <c r="IM30" s="179"/>
      <c r="IN30" s="179"/>
      <c r="IO30" s="179"/>
      <c r="IP30" s="179"/>
    </row>
    <row r="31" s="180" customFormat="1" ht="24" customHeight="1" spans="1:250">
      <c r="A31" s="179"/>
      <c r="B31" s="205"/>
      <c r="C31" s="179"/>
      <c r="D31" s="206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  <c r="AW31" s="179"/>
      <c r="AX31" s="179"/>
      <c r="AY31" s="179"/>
      <c r="AZ31" s="179"/>
      <c r="BA31" s="179"/>
      <c r="BB31" s="179"/>
      <c r="BC31" s="179"/>
      <c r="BD31" s="179"/>
      <c r="BE31" s="179"/>
      <c r="BF31" s="179"/>
      <c r="BG31" s="179"/>
      <c r="BH31" s="179"/>
      <c r="BI31" s="179"/>
      <c r="BJ31" s="179"/>
      <c r="BK31" s="179"/>
      <c r="BL31" s="179"/>
      <c r="BM31" s="179"/>
      <c r="BN31" s="179"/>
      <c r="BO31" s="179"/>
      <c r="BP31" s="179"/>
      <c r="BQ31" s="179"/>
      <c r="BR31" s="179"/>
      <c r="BS31" s="179"/>
      <c r="BT31" s="179"/>
      <c r="BU31" s="179"/>
      <c r="BV31" s="179"/>
      <c r="BW31" s="179"/>
      <c r="BX31" s="179"/>
      <c r="BY31" s="179"/>
      <c r="BZ31" s="179"/>
      <c r="CA31" s="179"/>
      <c r="CB31" s="179"/>
      <c r="CC31" s="179"/>
      <c r="CD31" s="179"/>
      <c r="CE31" s="179"/>
      <c r="CF31" s="179"/>
      <c r="CG31" s="179"/>
      <c r="CH31" s="179"/>
      <c r="CI31" s="179"/>
      <c r="CJ31" s="179"/>
      <c r="CK31" s="179"/>
      <c r="CL31" s="179"/>
      <c r="CM31" s="179"/>
      <c r="CN31" s="179"/>
      <c r="CO31" s="179"/>
      <c r="CP31" s="179"/>
      <c r="CQ31" s="179"/>
      <c r="CR31" s="179"/>
      <c r="CS31" s="179"/>
      <c r="CT31" s="179"/>
      <c r="CU31" s="179"/>
      <c r="CV31" s="179"/>
      <c r="CW31" s="179"/>
      <c r="CX31" s="179"/>
      <c r="CY31" s="179"/>
      <c r="CZ31" s="179"/>
      <c r="DA31" s="179"/>
      <c r="DB31" s="179"/>
      <c r="DC31" s="179"/>
      <c r="DD31" s="179"/>
      <c r="DE31" s="179"/>
      <c r="DF31" s="179"/>
      <c r="DG31" s="179"/>
      <c r="DH31" s="179"/>
      <c r="DI31" s="179"/>
      <c r="DJ31" s="179"/>
      <c r="DK31" s="179"/>
      <c r="DL31" s="179"/>
      <c r="DM31" s="179"/>
      <c r="DN31" s="179"/>
      <c r="DO31" s="179"/>
      <c r="DP31" s="179"/>
      <c r="DQ31" s="179"/>
      <c r="DR31" s="179"/>
      <c r="DS31" s="179"/>
      <c r="DT31" s="179"/>
      <c r="DU31" s="179"/>
      <c r="DV31" s="179"/>
      <c r="DW31" s="179"/>
      <c r="DX31" s="179"/>
      <c r="DY31" s="179"/>
      <c r="DZ31" s="179"/>
      <c r="EA31" s="179"/>
      <c r="EB31" s="179"/>
      <c r="EC31" s="179"/>
      <c r="ED31" s="179"/>
      <c r="EE31" s="179"/>
      <c r="EF31" s="179"/>
      <c r="EG31" s="179"/>
      <c r="EH31" s="179"/>
      <c r="EI31" s="179"/>
      <c r="EJ31" s="179"/>
      <c r="EK31" s="179"/>
      <c r="EL31" s="179"/>
      <c r="EM31" s="179"/>
      <c r="EN31" s="179"/>
      <c r="EO31" s="179"/>
      <c r="EP31" s="179"/>
      <c r="EQ31" s="179"/>
      <c r="ER31" s="179"/>
      <c r="ES31" s="179"/>
      <c r="ET31" s="179"/>
      <c r="EU31" s="179"/>
      <c r="EV31" s="179"/>
      <c r="EW31" s="179"/>
      <c r="EX31" s="179"/>
      <c r="EY31" s="179"/>
      <c r="EZ31" s="179"/>
      <c r="FA31" s="179"/>
      <c r="FB31" s="179"/>
      <c r="FC31" s="179"/>
      <c r="FD31" s="179"/>
      <c r="FE31" s="179"/>
      <c r="FF31" s="179"/>
      <c r="FG31" s="179"/>
      <c r="FH31" s="179"/>
      <c r="FI31" s="179"/>
      <c r="FJ31" s="179"/>
      <c r="FK31" s="179"/>
      <c r="FL31" s="179"/>
      <c r="FM31" s="179"/>
      <c r="FN31" s="179"/>
      <c r="FO31" s="179"/>
      <c r="FP31" s="179"/>
      <c r="FQ31" s="179"/>
      <c r="FR31" s="179"/>
      <c r="FS31" s="179"/>
      <c r="FT31" s="179"/>
      <c r="FU31" s="179"/>
      <c r="FV31" s="179"/>
      <c r="FW31" s="179"/>
      <c r="FX31" s="179"/>
      <c r="FY31" s="179"/>
      <c r="FZ31" s="179"/>
      <c r="GA31" s="179"/>
      <c r="GB31" s="179"/>
      <c r="GC31" s="179"/>
      <c r="GD31" s="179"/>
      <c r="GE31" s="179"/>
      <c r="GF31" s="179"/>
      <c r="GG31" s="179"/>
      <c r="GH31" s="179"/>
      <c r="GI31" s="179"/>
      <c r="GJ31" s="179"/>
      <c r="GK31" s="179"/>
      <c r="GL31" s="179"/>
      <c r="GM31" s="179"/>
      <c r="GN31" s="179"/>
      <c r="GO31" s="179"/>
      <c r="GP31" s="179"/>
      <c r="GQ31" s="179"/>
      <c r="GR31" s="179"/>
      <c r="GS31" s="179"/>
      <c r="GT31" s="179"/>
      <c r="GU31" s="179"/>
      <c r="GV31" s="179"/>
      <c r="GW31" s="179"/>
      <c r="GX31" s="179"/>
      <c r="GY31" s="179"/>
      <c r="GZ31" s="179"/>
      <c r="HA31" s="179"/>
      <c r="HB31" s="179"/>
      <c r="HC31" s="179"/>
      <c r="HD31" s="179"/>
      <c r="HE31" s="179"/>
      <c r="HF31" s="179"/>
      <c r="HG31" s="179"/>
      <c r="HH31" s="179"/>
      <c r="HI31" s="179"/>
      <c r="HJ31" s="179"/>
      <c r="HK31" s="179"/>
      <c r="HL31" s="179"/>
      <c r="HM31" s="179"/>
      <c r="HN31" s="179"/>
      <c r="HO31" s="179"/>
      <c r="HP31" s="179"/>
      <c r="HQ31" s="179"/>
      <c r="HR31" s="179"/>
      <c r="HS31" s="179"/>
      <c r="HT31" s="179"/>
      <c r="HU31" s="179"/>
      <c r="HV31" s="179"/>
      <c r="HW31" s="179"/>
      <c r="HX31" s="179"/>
      <c r="HY31" s="179"/>
      <c r="HZ31" s="179"/>
      <c r="IA31" s="179"/>
      <c r="IB31" s="179"/>
      <c r="IC31" s="179"/>
      <c r="ID31" s="179"/>
      <c r="IE31" s="179"/>
      <c r="IF31" s="179"/>
      <c r="IG31" s="179"/>
      <c r="IH31" s="179"/>
      <c r="II31" s="179"/>
      <c r="IJ31" s="179"/>
      <c r="IK31" s="179"/>
      <c r="IL31" s="179"/>
      <c r="IM31" s="179"/>
      <c r="IN31" s="179"/>
      <c r="IO31" s="179"/>
      <c r="IP31" s="179"/>
    </row>
    <row r="32" s="180" customFormat="1" ht="24" customHeight="1" spans="1:250">
      <c r="A32" s="179"/>
      <c r="B32" s="205"/>
      <c r="C32" s="179"/>
      <c r="D32" s="206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179"/>
      <c r="BC32" s="179"/>
      <c r="BD32" s="179"/>
      <c r="BE32" s="179"/>
      <c r="BF32" s="179"/>
      <c r="BG32" s="179"/>
      <c r="BH32" s="179"/>
      <c r="BI32" s="179"/>
      <c r="BJ32" s="179"/>
      <c r="BK32" s="179"/>
      <c r="BL32" s="179"/>
      <c r="BM32" s="179"/>
      <c r="BN32" s="179"/>
      <c r="BO32" s="179"/>
      <c r="BP32" s="179"/>
      <c r="BQ32" s="179"/>
      <c r="BR32" s="179"/>
      <c r="BS32" s="179"/>
      <c r="BT32" s="179"/>
      <c r="BU32" s="179"/>
      <c r="BV32" s="179"/>
      <c r="BW32" s="179"/>
      <c r="BX32" s="179"/>
      <c r="BY32" s="179"/>
      <c r="BZ32" s="179"/>
      <c r="CA32" s="179"/>
      <c r="CB32" s="179"/>
      <c r="CC32" s="179"/>
      <c r="CD32" s="179"/>
      <c r="CE32" s="179"/>
      <c r="CF32" s="179"/>
      <c r="CG32" s="179"/>
      <c r="CH32" s="179"/>
      <c r="CI32" s="179"/>
      <c r="CJ32" s="179"/>
      <c r="CK32" s="179"/>
      <c r="CL32" s="179"/>
      <c r="CM32" s="179"/>
      <c r="CN32" s="179"/>
      <c r="CO32" s="179"/>
      <c r="CP32" s="179"/>
      <c r="CQ32" s="179"/>
      <c r="CR32" s="179"/>
      <c r="CS32" s="179"/>
      <c r="CT32" s="179"/>
      <c r="CU32" s="179"/>
      <c r="CV32" s="179"/>
      <c r="CW32" s="179"/>
      <c r="CX32" s="179"/>
      <c r="CY32" s="179"/>
      <c r="CZ32" s="179"/>
      <c r="DA32" s="179"/>
      <c r="DB32" s="179"/>
      <c r="DC32" s="179"/>
      <c r="DD32" s="179"/>
      <c r="DE32" s="179"/>
      <c r="DF32" s="179"/>
      <c r="DG32" s="179"/>
      <c r="DH32" s="179"/>
      <c r="DI32" s="179"/>
      <c r="DJ32" s="179"/>
      <c r="DK32" s="179"/>
      <c r="DL32" s="179"/>
      <c r="DM32" s="179"/>
      <c r="DN32" s="179"/>
      <c r="DO32" s="179"/>
      <c r="DP32" s="179"/>
      <c r="DQ32" s="179"/>
      <c r="DR32" s="179"/>
      <c r="DS32" s="179"/>
      <c r="DT32" s="179"/>
      <c r="DU32" s="179"/>
      <c r="DV32" s="179"/>
      <c r="DW32" s="179"/>
      <c r="DX32" s="179"/>
      <c r="DY32" s="179"/>
      <c r="DZ32" s="179"/>
      <c r="EA32" s="179"/>
      <c r="EB32" s="179"/>
      <c r="EC32" s="179"/>
      <c r="ED32" s="179"/>
      <c r="EE32" s="179"/>
      <c r="EF32" s="179"/>
      <c r="EG32" s="179"/>
      <c r="EH32" s="179"/>
      <c r="EI32" s="179"/>
      <c r="EJ32" s="179"/>
      <c r="EK32" s="179"/>
      <c r="EL32" s="179"/>
      <c r="EM32" s="179"/>
      <c r="EN32" s="179"/>
      <c r="EO32" s="179"/>
      <c r="EP32" s="179"/>
      <c r="EQ32" s="179"/>
      <c r="ER32" s="179"/>
      <c r="ES32" s="179"/>
      <c r="ET32" s="179"/>
      <c r="EU32" s="179"/>
      <c r="EV32" s="179"/>
      <c r="EW32" s="179"/>
      <c r="EX32" s="179"/>
      <c r="EY32" s="179"/>
      <c r="EZ32" s="179"/>
      <c r="FA32" s="179"/>
      <c r="FB32" s="179"/>
      <c r="FC32" s="179"/>
      <c r="FD32" s="179"/>
      <c r="FE32" s="179"/>
      <c r="FF32" s="179"/>
      <c r="FG32" s="179"/>
      <c r="FH32" s="179"/>
      <c r="FI32" s="179"/>
      <c r="FJ32" s="179"/>
      <c r="FK32" s="179"/>
      <c r="FL32" s="179"/>
      <c r="FM32" s="179"/>
      <c r="FN32" s="179"/>
      <c r="FO32" s="179"/>
      <c r="FP32" s="179"/>
      <c r="FQ32" s="179"/>
      <c r="FR32" s="179"/>
      <c r="FS32" s="179"/>
      <c r="FT32" s="179"/>
      <c r="FU32" s="179"/>
      <c r="FV32" s="179"/>
      <c r="FW32" s="179"/>
      <c r="FX32" s="179"/>
      <c r="FY32" s="179"/>
      <c r="FZ32" s="179"/>
      <c r="GA32" s="179"/>
      <c r="GB32" s="179"/>
      <c r="GC32" s="179"/>
      <c r="GD32" s="179"/>
      <c r="GE32" s="179"/>
      <c r="GF32" s="179"/>
      <c r="GG32" s="179"/>
      <c r="GH32" s="179"/>
      <c r="GI32" s="179"/>
      <c r="GJ32" s="179"/>
      <c r="GK32" s="179"/>
      <c r="GL32" s="179"/>
      <c r="GM32" s="179"/>
      <c r="GN32" s="179"/>
      <c r="GO32" s="179"/>
      <c r="GP32" s="179"/>
      <c r="GQ32" s="179"/>
      <c r="GR32" s="179"/>
      <c r="GS32" s="179"/>
      <c r="GT32" s="179"/>
      <c r="GU32" s="179"/>
      <c r="GV32" s="179"/>
      <c r="GW32" s="179"/>
      <c r="GX32" s="179"/>
      <c r="GY32" s="179"/>
      <c r="GZ32" s="179"/>
      <c r="HA32" s="179"/>
      <c r="HB32" s="179"/>
      <c r="HC32" s="179"/>
      <c r="HD32" s="179"/>
      <c r="HE32" s="179"/>
      <c r="HF32" s="179"/>
      <c r="HG32" s="179"/>
      <c r="HH32" s="179"/>
      <c r="HI32" s="179"/>
      <c r="HJ32" s="179"/>
      <c r="HK32" s="179"/>
      <c r="HL32" s="179"/>
      <c r="HM32" s="179"/>
      <c r="HN32" s="179"/>
      <c r="HO32" s="179"/>
      <c r="HP32" s="179"/>
      <c r="HQ32" s="179"/>
      <c r="HR32" s="179"/>
      <c r="HS32" s="179"/>
      <c r="HT32" s="179"/>
      <c r="HU32" s="179"/>
      <c r="HV32" s="179"/>
      <c r="HW32" s="179"/>
      <c r="HX32" s="179"/>
      <c r="HY32" s="179"/>
      <c r="HZ32" s="179"/>
      <c r="IA32" s="179"/>
      <c r="IB32" s="179"/>
      <c r="IC32" s="179"/>
      <c r="ID32" s="179"/>
      <c r="IE32" s="179"/>
      <c r="IF32" s="179"/>
      <c r="IG32" s="179"/>
      <c r="IH32" s="179"/>
      <c r="II32" s="179"/>
      <c r="IJ32" s="179"/>
      <c r="IK32" s="179"/>
      <c r="IL32" s="179"/>
      <c r="IM32" s="179"/>
      <c r="IN32" s="179"/>
      <c r="IO32" s="179"/>
      <c r="IP32" s="179"/>
    </row>
    <row r="33" s="180" customFormat="1" ht="24" customHeight="1" spans="1:250">
      <c r="A33" s="179"/>
      <c r="B33" s="205"/>
      <c r="C33" s="179"/>
      <c r="D33" s="206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  <c r="BD33" s="179"/>
      <c r="BE33" s="179"/>
      <c r="BF33" s="179"/>
      <c r="BG33" s="179"/>
      <c r="BH33" s="179"/>
      <c r="BI33" s="179"/>
      <c r="BJ33" s="179"/>
      <c r="BK33" s="179"/>
      <c r="BL33" s="179"/>
      <c r="BM33" s="179"/>
      <c r="BN33" s="179"/>
      <c r="BO33" s="179"/>
      <c r="BP33" s="179"/>
      <c r="BQ33" s="179"/>
      <c r="BR33" s="179"/>
      <c r="BS33" s="179"/>
      <c r="BT33" s="179"/>
      <c r="BU33" s="179"/>
      <c r="BV33" s="179"/>
      <c r="BW33" s="179"/>
      <c r="BX33" s="179"/>
      <c r="BY33" s="179"/>
      <c r="BZ33" s="179"/>
      <c r="CA33" s="179"/>
      <c r="CB33" s="179"/>
      <c r="CC33" s="179"/>
      <c r="CD33" s="179"/>
      <c r="CE33" s="179"/>
      <c r="CF33" s="179"/>
      <c r="CG33" s="179"/>
      <c r="CH33" s="179"/>
      <c r="CI33" s="179"/>
      <c r="CJ33" s="179"/>
      <c r="CK33" s="179"/>
      <c r="CL33" s="179"/>
      <c r="CM33" s="179"/>
      <c r="CN33" s="179"/>
      <c r="CO33" s="179"/>
      <c r="CP33" s="179"/>
      <c r="CQ33" s="179"/>
      <c r="CR33" s="179"/>
      <c r="CS33" s="179"/>
      <c r="CT33" s="179"/>
      <c r="CU33" s="179"/>
      <c r="CV33" s="179"/>
      <c r="CW33" s="179"/>
      <c r="CX33" s="179"/>
      <c r="CY33" s="179"/>
      <c r="CZ33" s="179"/>
      <c r="DA33" s="179"/>
      <c r="DB33" s="179"/>
      <c r="DC33" s="179"/>
      <c r="DD33" s="179"/>
      <c r="DE33" s="179"/>
      <c r="DF33" s="179"/>
      <c r="DG33" s="179"/>
      <c r="DH33" s="179"/>
      <c r="DI33" s="179"/>
      <c r="DJ33" s="179"/>
      <c r="DK33" s="179"/>
      <c r="DL33" s="179"/>
      <c r="DM33" s="179"/>
      <c r="DN33" s="179"/>
      <c r="DO33" s="179"/>
      <c r="DP33" s="179"/>
      <c r="DQ33" s="179"/>
      <c r="DR33" s="179"/>
      <c r="DS33" s="179"/>
      <c r="DT33" s="179"/>
      <c r="DU33" s="179"/>
      <c r="DV33" s="179"/>
      <c r="DW33" s="179"/>
      <c r="DX33" s="179"/>
      <c r="DY33" s="179"/>
      <c r="DZ33" s="179"/>
      <c r="EA33" s="179"/>
      <c r="EB33" s="179"/>
      <c r="EC33" s="179"/>
      <c r="ED33" s="179"/>
      <c r="EE33" s="179"/>
      <c r="EF33" s="179"/>
      <c r="EG33" s="179"/>
      <c r="EH33" s="179"/>
      <c r="EI33" s="179"/>
      <c r="EJ33" s="179"/>
      <c r="EK33" s="179"/>
      <c r="EL33" s="179"/>
      <c r="EM33" s="179"/>
      <c r="EN33" s="179"/>
      <c r="EO33" s="179"/>
      <c r="EP33" s="179"/>
      <c r="EQ33" s="179"/>
      <c r="ER33" s="179"/>
      <c r="ES33" s="179"/>
      <c r="ET33" s="179"/>
      <c r="EU33" s="179"/>
      <c r="EV33" s="179"/>
      <c r="EW33" s="179"/>
      <c r="EX33" s="179"/>
      <c r="EY33" s="179"/>
      <c r="EZ33" s="179"/>
      <c r="FA33" s="179"/>
      <c r="FB33" s="179"/>
      <c r="FC33" s="179"/>
      <c r="FD33" s="179"/>
      <c r="FE33" s="179"/>
      <c r="FF33" s="179"/>
      <c r="FG33" s="179"/>
      <c r="FH33" s="179"/>
      <c r="FI33" s="179"/>
      <c r="FJ33" s="179"/>
      <c r="FK33" s="179"/>
      <c r="FL33" s="179"/>
      <c r="FM33" s="179"/>
      <c r="FN33" s="179"/>
      <c r="FO33" s="179"/>
      <c r="FP33" s="179"/>
      <c r="FQ33" s="179"/>
      <c r="FR33" s="179"/>
      <c r="FS33" s="179"/>
      <c r="FT33" s="179"/>
      <c r="FU33" s="179"/>
      <c r="FV33" s="179"/>
      <c r="FW33" s="179"/>
      <c r="FX33" s="179"/>
      <c r="FY33" s="179"/>
      <c r="FZ33" s="179"/>
      <c r="GA33" s="179"/>
      <c r="GB33" s="179"/>
      <c r="GC33" s="179"/>
      <c r="GD33" s="179"/>
      <c r="GE33" s="179"/>
      <c r="GF33" s="179"/>
      <c r="GG33" s="179"/>
      <c r="GH33" s="179"/>
      <c r="GI33" s="179"/>
      <c r="GJ33" s="179"/>
      <c r="GK33" s="179"/>
      <c r="GL33" s="179"/>
      <c r="GM33" s="179"/>
      <c r="GN33" s="179"/>
      <c r="GO33" s="179"/>
      <c r="GP33" s="179"/>
      <c r="GQ33" s="179"/>
      <c r="GR33" s="179"/>
      <c r="GS33" s="179"/>
      <c r="GT33" s="179"/>
      <c r="GU33" s="179"/>
      <c r="GV33" s="179"/>
      <c r="GW33" s="179"/>
      <c r="GX33" s="179"/>
      <c r="GY33" s="179"/>
      <c r="GZ33" s="179"/>
      <c r="HA33" s="179"/>
      <c r="HB33" s="179"/>
      <c r="HC33" s="179"/>
      <c r="HD33" s="179"/>
      <c r="HE33" s="179"/>
      <c r="HF33" s="179"/>
      <c r="HG33" s="179"/>
      <c r="HH33" s="179"/>
      <c r="HI33" s="179"/>
      <c r="HJ33" s="179"/>
      <c r="HK33" s="179"/>
      <c r="HL33" s="179"/>
      <c r="HM33" s="179"/>
      <c r="HN33" s="179"/>
      <c r="HO33" s="179"/>
      <c r="HP33" s="179"/>
      <c r="HQ33" s="179"/>
      <c r="HR33" s="179"/>
      <c r="HS33" s="179"/>
      <c r="HT33" s="179"/>
      <c r="HU33" s="179"/>
      <c r="HV33" s="179"/>
      <c r="HW33" s="179"/>
      <c r="HX33" s="179"/>
      <c r="HY33" s="179"/>
      <c r="HZ33" s="179"/>
      <c r="IA33" s="179"/>
      <c r="IB33" s="179"/>
      <c r="IC33" s="179"/>
      <c r="ID33" s="179"/>
      <c r="IE33" s="179"/>
      <c r="IF33" s="179"/>
      <c r="IG33" s="179"/>
      <c r="IH33" s="179"/>
      <c r="II33" s="179"/>
      <c r="IJ33" s="179"/>
      <c r="IK33" s="179"/>
      <c r="IL33" s="179"/>
      <c r="IM33" s="179"/>
      <c r="IN33" s="179"/>
      <c r="IO33" s="179"/>
      <c r="IP33" s="179"/>
    </row>
    <row r="34" s="180" customFormat="1" ht="24" customHeight="1" spans="1:250">
      <c r="A34" s="179"/>
      <c r="B34" s="205"/>
      <c r="C34" s="179"/>
      <c r="D34" s="206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  <c r="AW34" s="179"/>
      <c r="AX34" s="179"/>
      <c r="AY34" s="179"/>
      <c r="AZ34" s="179"/>
      <c r="BA34" s="179"/>
      <c r="BB34" s="179"/>
      <c r="BC34" s="179"/>
      <c r="BD34" s="179"/>
      <c r="BE34" s="179"/>
      <c r="BF34" s="179"/>
      <c r="BG34" s="179"/>
      <c r="BH34" s="179"/>
      <c r="BI34" s="179"/>
      <c r="BJ34" s="179"/>
      <c r="BK34" s="179"/>
      <c r="BL34" s="179"/>
      <c r="BM34" s="179"/>
      <c r="BN34" s="179"/>
      <c r="BO34" s="179"/>
      <c r="BP34" s="179"/>
      <c r="BQ34" s="179"/>
      <c r="BR34" s="179"/>
      <c r="BS34" s="179"/>
      <c r="BT34" s="179"/>
      <c r="BU34" s="179"/>
      <c r="BV34" s="179"/>
      <c r="BW34" s="179"/>
      <c r="BX34" s="179"/>
      <c r="BY34" s="179"/>
      <c r="BZ34" s="179"/>
      <c r="CA34" s="179"/>
      <c r="CB34" s="179"/>
      <c r="CC34" s="179"/>
      <c r="CD34" s="179"/>
      <c r="CE34" s="179"/>
      <c r="CF34" s="179"/>
      <c r="CG34" s="179"/>
      <c r="CH34" s="179"/>
      <c r="CI34" s="179"/>
      <c r="CJ34" s="179"/>
      <c r="CK34" s="179"/>
      <c r="CL34" s="179"/>
      <c r="CM34" s="179"/>
      <c r="CN34" s="179"/>
      <c r="CO34" s="179"/>
      <c r="CP34" s="179"/>
      <c r="CQ34" s="179"/>
      <c r="CR34" s="179"/>
      <c r="CS34" s="179"/>
      <c r="CT34" s="179"/>
      <c r="CU34" s="179"/>
      <c r="CV34" s="179"/>
      <c r="CW34" s="179"/>
      <c r="CX34" s="179"/>
      <c r="CY34" s="179"/>
      <c r="CZ34" s="179"/>
      <c r="DA34" s="179"/>
      <c r="DB34" s="179"/>
      <c r="DC34" s="179"/>
      <c r="DD34" s="179"/>
      <c r="DE34" s="179"/>
      <c r="DF34" s="179"/>
      <c r="DG34" s="179"/>
      <c r="DH34" s="179"/>
      <c r="DI34" s="179"/>
      <c r="DJ34" s="179"/>
      <c r="DK34" s="179"/>
      <c r="DL34" s="179"/>
      <c r="DM34" s="179"/>
      <c r="DN34" s="179"/>
      <c r="DO34" s="179"/>
      <c r="DP34" s="179"/>
      <c r="DQ34" s="179"/>
      <c r="DR34" s="179"/>
      <c r="DS34" s="179"/>
      <c r="DT34" s="179"/>
      <c r="DU34" s="179"/>
      <c r="DV34" s="179"/>
      <c r="DW34" s="179"/>
      <c r="DX34" s="179"/>
      <c r="DY34" s="179"/>
      <c r="DZ34" s="179"/>
      <c r="EA34" s="179"/>
      <c r="EB34" s="179"/>
      <c r="EC34" s="179"/>
      <c r="ED34" s="179"/>
      <c r="EE34" s="179"/>
      <c r="EF34" s="179"/>
      <c r="EG34" s="179"/>
      <c r="EH34" s="179"/>
      <c r="EI34" s="179"/>
      <c r="EJ34" s="179"/>
      <c r="EK34" s="179"/>
      <c r="EL34" s="179"/>
      <c r="EM34" s="179"/>
      <c r="EN34" s="179"/>
      <c r="EO34" s="179"/>
      <c r="EP34" s="179"/>
      <c r="EQ34" s="179"/>
      <c r="ER34" s="179"/>
      <c r="ES34" s="179"/>
      <c r="ET34" s="179"/>
      <c r="EU34" s="179"/>
      <c r="EV34" s="179"/>
      <c r="EW34" s="179"/>
      <c r="EX34" s="179"/>
      <c r="EY34" s="179"/>
      <c r="EZ34" s="179"/>
      <c r="FA34" s="179"/>
      <c r="FB34" s="179"/>
      <c r="FC34" s="179"/>
      <c r="FD34" s="179"/>
      <c r="FE34" s="179"/>
      <c r="FF34" s="179"/>
      <c r="FG34" s="179"/>
      <c r="FH34" s="179"/>
      <c r="FI34" s="179"/>
      <c r="FJ34" s="179"/>
      <c r="FK34" s="179"/>
      <c r="FL34" s="179"/>
      <c r="FM34" s="179"/>
      <c r="FN34" s="179"/>
      <c r="FO34" s="179"/>
      <c r="FP34" s="179"/>
      <c r="FQ34" s="179"/>
      <c r="FR34" s="179"/>
      <c r="FS34" s="179"/>
      <c r="FT34" s="179"/>
      <c r="FU34" s="179"/>
      <c r="FV34" s="179"/>
      <c r="FW34" s="179"/>
      <c r="FX34" s="179"/>
      <c r="FY34" s="179"/>
      <c r="FZ34" s="179"/>
      <c r="GA34" s="179"/>
      <c r="GB34" s="179"/>
      <c r="GC34" s="179"/>
      <c r="GD34" s="179"/>
      <c r="GE34" s="179"/>
      <c r="GF34" s="179"/>
      <c r="GG34" s="179"/>
      <c r="GH34" s="179"/>
      <c r="GI34" s="179"/>
      <c r="GJ34" s="179"/>
      <c r="GK34" s="179"/>
      <c r="GL34" s="179"/>
      <c r="GM34" s="179"/>
      <c r="GN34" s="179"/>
      <c r="GO34" s="179"/>
      <c r="GP34" s="179"/>
      <c r="GQ34" s="179"/>
      <c r="GR34" s="179"/>
      <c r="GS34" s="179"/>
      <c r="GT34" s="179"/>
      <c r="GU34" s="179"/>
      <c r="GV34" s="179"/>
      <c r="GW34" s="179"/>
      <c r="GX34" s="179"/>
      <c r="GY34" s="179"/>
      <c r="GZ34" s="179"/>
      <c r="HA34" s="179"/>
      <c r="HB34" s="179"/>
      <c r="HC34" s="179"/>
      <c r="HD34" s="179"/>
      <c r="HE34" s="179"/>
      <c r="HF34" s="179"/>
      <c r="HG34" s="179"/>
      <c r="HH34" s="179"/>
      <c r="HI34" s="179"/>
      <c r="HJ34" s="179"/>
      <c r="HK34" s="179"/>
      <c r="HL34" s="179"/>
      <c r="HM34" s="179"/>
      <c r="HN34" s="179"/>
      <c r="HO34" s="179"/>
      <c r="HP34" s="179"/>
      <c r="HQ34" s="179"/>
      <c r="HR34" s="179"/>
      <c r="HS34" s="179"/>
      <c r="HT34" s="179"/>
      <c r="HU34" s="179"/>
      <c r="HV34" s="179"/>
      <c r="HW34" s="179"/>
      <c r="HX34" s="179"/>
      <c r="HY34" s="179"/>
      <c r="HZ34" s="179"/>
      <c r="IA34" s="179"/>
      <c r="IB34" s="179"/>
      <c r="IC34" s="179"/>
      <c r="ID34" s="179"/>
      <c r="IE34" s="179"/>
      <c r="IF34" s="179"/>
      <c r="IG34" s="179"/>
      <c r="IH34" s="179"/>
      <c r="II34" s="179"/>
      <c r="IJ34" s="179"/>
      <c r="IK34" s="179"/>
      <c r="IL34" s="179"/>
      <c r="IM34" s="179"/>
      <c r="IN34" s="179"/>
      <c r="IO34" s="179"/>
      <c r="IP34" s="179"/>
    </row>
    <row r="35" s="180" customFormat="1" ht="24" customHeight="1" spans="1:250">
      <c r="A35" s="179"/>
      <c r="B35" s="205"/>
      <c r="C35" s="179"/>
      <c r="D35" s="206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  <c r="BD35" s="179"/>
      <c r="BE35" s="179"/>
      <c r="BF35" s="179"/>
      <c r="BG35" s="179"/>
      <c r="BH35" s="179"/>
      <c r="BI35" s="179"/>
      <c r="BJ35" s="179"/>
      <c r="BK35" s="179"/>
      <c r="BL35" s="179"/>
      <c r="BM35" s="179"/>
      <c r="BN35" s="179"/>
      <c r="BO35" s="179"/>
      <c r="BP35" s="179"/>
      <c r="BQ35" s="179"/>
      <c r="BR35" s="179"/>
      <c r="BS35" s="179"/>
      <c r="BT35" s="179"/>
      <c r="BU35" s="179"/>
      <c r="BV35" s="179"/>
      <c r="BW35" s="179"/>
      <c r="BX35" s="179"/>
      <c r="BY35" s="179"/>
      <c r="BZ35" s="179"/>
      <c r="CA35" s="179"/>
      <c r="CB35" s="179"/>
      <c r="CC35" s="179"/>
      <c r="CD35" s="179"/>
      <c r="CE35" s="179"/>
      <c r="CF35" s="179"/>
      <c r="CG35" s="179"/>
      <c r="CH35" s="179"/>
      <c r="CI35" s="179"/>
      <c r="CJ35" s="179"/>
      <c r="CK35" s="179"/>
      <c r="CL35" s="179"/>
      <c r="CM35" s="179"/>
      <c r="CN35" s="179"/>
      <c r="CO35" s="179"/>
      <c r="CP35" s="179"/>
      <c r="CQ35" s="179"/>
      <c r="CR35" s="179"/>
      <c r="CS35" s="179"/>
      <c r="CT35" s="179"/>
      <c r="CU35" s="179"/>
      <c r="CV35" s="179"/>
      <c r="CW35" s="179"/>
      <c r="CX35" s="179"/>
      <c r="CY35" s="179"/>
      <c r="CZ35" s="179"/>
      <c r="DA35" s="179"/>
      <c r="DB35" s="179"/>
      <c r="DC35" s="179"/>
      <c r="DD35" s="179"/>
      <c r="DE35" s="179"/>
      <c r="DF35" s="179"/>
      <c r="DG35" s="179"/>
      <c r="DH35" s="179"/>
      <c r="DI35" s="179"/>
      <c r="DJ35" s="179"/>
      <c r="DK35" s="179"/>
      <c r="DL35" s="179"/>
      <c r="DM35" s="179"/>
      <c r="DN35" s="179"/>
      <c r="DO35" s="179"/>
      <c r="DP35" s="179"/>
      <c r="DQ35" s="179"/>
      <c r="DR35" s="179"/>
      <c r="DS35" s="179"/>
      <c r="DT35" s="179"/>
      <c r="DU35" s="179"/>
      <c r="DV35" s="179"/>
      <c r="DW35" s="179"/>
      <c r="DX35" s="179"/>
      <c r="DY35" s="179"/>
      <c r="DZ35" s="179"/>
      <c r="EA35" s="179"/>
      <c r="EB35" s="179"/>
      <c r="EC35" s="179"/>
      <c r="ED35" s="179"/>
      <c r="EE35" s="179"/>
      <c r="EF35" s="179"/>
      <c r="EG35" s="179"/>
      <c r="EH35" s="179"/>
      <c r="EI35" s="179"/>
      <c r="EJ35" s="179"/>
      <c r="EK35" s="179"/>
      <c r="EL35" s="179"/>
      <c r="EM35" s="179"/>
      <c r="EN35" s="179"/>
      <c r="EO35" s="179"/>
      <c r="EP35" s="179"/>
      <c r="EQ35" s="179"/>
      <c r="ER35" s="179"/>
      <c r="ES35" s="179"/>
      <c r="ET35" s="179"/>
      <c r="EU35" s="179"/>
      <c r="EV35" s="179"/>
      <c r="EW35" s="179"/>
      <c r="EX35" s="179"/>
      <c r="EY35" s="179"/>
      <c r="EZ35" s="179"/>
      <c r="FA35" s="179"/>
      <c r="FB35" s="179"/>
      <c r="FC35" s="179"/>
      <c r="FD35" s="179"/>
      <c r="FE35" s="179"/>
      <c r="FF35" s="179"/>
      <c r="FG35" s="179"/>
      <c r="FH35" s="179"/>
      <c r="FI35" s="179"/>
      <c r="FJ35" s="179"/>
      <c r="FK35" s="179"/>
      <c r="FL35" s="179"/>
      <c r="FM35" s="179"/>
      <c r="FN35" s="179"/>
      <c r="FO35" s="179"/>
      <c r="FP35" s="179"/>
      <c r="FQ35" s="179"/>
      <c r="FR35" s="179"/>
      <c r="FS35" s="179"/>
      <c r="FT35" s="179"/>
      <c r="FU35" s="179"/>
      <c r="FV35" s="179"/>
      <c r="FW35" s="179"/>
      <c r="FX35" s="179"/>
      <c r="FY35" s="179"/>
      <c r="FZ35" s="179"/>
      <c r="GA35" s="179"/>
      <c r="GB35" s="179"/>
      <c r="GC35" s="179"/>
      <c r="GD35" s="179"/>
      <c r="GE35" s="179"/>
      <c r="GF35" s="179"/>
      <c r="GG35" s="179"/>
      <c r="GH35" s="179"/>
      <c r="GI35" s="179"/>
      <c r="GJ35" s="179"/>
      <c r="GK35" s="179"/>
      <c r="GL35" s="179"/>
      <c r="GM35" s="179"/>
      <c r="GN35" s="179"/>
      <c r="GO35" s="179"/>
      <c r="GP35" s="179"/>
      <c r="GQ35" s="179"/>
      <c r="GR35" s="179"/>
      <c r="GS35" s="179"/>
      <c r="GT35" s="179"/>
      <c r="GU35" s="179"/>
      <c r="GV35" s="179"/>
      <c r="GW35" s="179"/>
      <c r="GX35" s="179"/>
      <c r="GY35" s="179"/>
      <c r="GZ35" s="179"/>
      <c r="HA35" s="179"/>
      <c r="HB35" s="179"/>
      <c r="HC35" s="179"/>
      <c r="HD35" s="179"/>
      <c r="HE35" s="179"/>
      <c r="HF35" s="179"/>
      <c r="HG35" s="179"/>
      <c r="HH35" s="179"/>
      <c r="HI35" s="179"/>
      <c r="HJ35" s="179"/>
      <c r="HK35" s="179"/>
      <c r="HL35" s="179"/>
      <c r="HM35" s="179"/>
      <c r="HN35" s="179"/>
      <c r="HO35" s="179"/>
      <c r="HP35" s="179"/>
      <c r="HQ35" s="179"/>
      <c r="HR35" s="179"/>
      <c r="HS35" s="179"/>
      <c r="HT35" s="179"/>
      <c r="HU35" s="179"/>
      <c r="HV35" s="179"/>
      <c r="HW35" s="179"/>
      <c r="HX35" s="179"/>
      <c r="HY35" s="179"/>
      <c r="HZ35" s="179"/>
      <c r="IA35" s="179"/>
      <c r="IB35" s="179"/>
      <c r="IC35" s="179"/>
      <c r="ID35" s="179"/>
      <c r="IE35" s="179"/>
      <c r="IF35" s="179"/>
      <c r="IG35" s="179"/>
      <c r="IH35" s="179"/>
      <c r="II35" s="179"/>
      <c r="IJ35" s="179"/>
      <c r="IK35" s="179"/>
      <c r="IL35" s="179"/>
      <c r="IM35" s="179"/>
      <c r="IN35" s="179"/>
      <c r="IO35" s="179"/>
      <c r="IP35" s="179"/>
    </row>
    <row r="36" s="180" customFormat="1" ht="24" customHeight="1" spans="1:250">
      <c r="A36" s="179"/>
      <c r="B36" s="205"/>
      <c r="C36" s="179"/>
      <c r="D36" s="206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9"/>
      <c r="BF36" s="179"/>
      <c r="BG36" s="179"/>
      <c r="BH36" s="179"/>
      <c r="BI36" s="179"/>
      <c r="BJ36" s="179"/>
      <c r="BK36" s="179"/>
      <c r="BL36" s="179"/>
      <c r="BM36" s="179"/>
      <c r="BN36" s="179"/>
      <c r="BO36" s="179"/>
      <c r="BP36" s="179"/>
      <c r="BQ36" s="179"/>
      <c r="BR36" s="179"/>
      <c r="BS36" s="179"/>
      <c r="BT36" s="179"/>
      <c r="BU36" s="179"/>
      <c r="BV36" s="179"/>
      <c r="BW36" s="179"/>
      <c r="BX36" s="179"/>
      <c r="BY36" s="179"/>
      <c r="BZ36" s="179"/>
      <c r="CA36" s="179"/>
      <c r="CB36" s="179"/>
      <c r="CC36" s="179"/>
      <c r="CD36" s="179"/>
      <c r="CE36" s="179"/>
      <c r="CF36" s="179"/>
      <c r="CG36" s="179"/>
      <c r="CH36" s="179"/>
      <c r="CI36" s="179"/>
      <c r="CJ36" s="179"/>
      <c r="CK36" s="179"/>
      <c r="CL36" s="179"/>
      <c r="CM36" s="179"/>
      <c r="CN36" s="179"/>
      <c r="CO36" s="179"/>
      <c r="CP36" s="179"/>
      <c r="CQ36" s="179"/>
      <c r="CR36" s="179"/>
      <c r="CS36" s="179"/>
      <c r="CT36" s="179"/>
      <c r="CU36" s="179"/>
      <c r="CV36" s="179"/>
      <c r="CW36" s="179"/>
      <c r="CX36" s="179"/>
      <c r="CY36" s="179"/>
      <c r="CZ36" s="179"/>
      <c r="DA36" s="179"/>
      <c r="DB36" s="179"/>
      <c r="DC36" s="179"/>
      <c r="DD36" s="179"/>
      <c r="DE36" s="179"/>
      <c r="DF36" s="179"/>
      <c r="DG36" s="179"/>
      <c r="DH36" s="179"/>
      <c r="DI36" s="179"/>
      <c r="DJ36" s="179"/>
      <c r="DK36" s="179"/>
      <c r="DL36" s="179"/>
      <c r="DM36" s="179"/>
      <c r="DN36" s="179"/>
      <c r="DO36" s="179"/>
      <c r="DP36" s="179"/>
      <c r="DQ36" s="179"/>
      <c r="DR36" s="179"/>
      <c r="DS36" s="179"/>
      <c r="DT36" s="179"/>
      <c r="DU36" s="179"/>
      <c r="DV36" s="179"/>
      <c r="DW36" s="179"/>
      <c r="DX36" s="179"/>
      <c r="DY36" s="179"/>
      <c r="DZ36" s="179"/>
      <c r="EA36" s="179"/>
      <c r="EB36" s="179"/>
      <c r="EC36" s="179"/>
      <c r="ED36" s="179"/>
      <c r="EE36" s="179"/>
      <c r="EF36" s="179"/>
      <c r="EG36" s="179"/>
      <c r="EH36" s="179"/>
      <c r="EI36" s="179"/>
      <c r="EJ36" s="179"/>
      <c r="EK36" s="179"/>
      <c r="EL36" s="179"/>
      <c r="EM36" s="179"/>
      <c r="EN36" s="179"/>
      <c r="EO36" s="179"/>
      <c r="EP36" s="179"/>
      <c r="EQ36" s="179"/>
      <c r="ER36" s="179"/>
      <c r="ES36" s="179"/>
      <c r="ET36" s="179"/>
      <c r="EU36" s="179"/>
      <c r="EV36" s="179"/>
      <c r="EW36" s="179"/>
      <c r="EX36" s="179"/>
      <c r="EY36" s="179"/>
      <c r="EZ36" s="179"/>
      <c r="FA36" s="179"/>
      <c r="FB36" s="179"/>
      <c r="FC36" s="179"/>
      <c r="FD36" s="179"/>
      <c r="FE36" s="179"/>
      <c r="FF36" s="179"/>
      <c r="FG36" s="179"/>
      <c r="FH36" s="179"/>
      <c r="FI36" s="179"/>
      <c r="FJ36" s="179"/>
      <c r="FK36" s="179"/>
      <c r="FL36" s="179"/>
      <c r="FM36" s="179"/>
      <c r="FN36" s="179"/>
      <c r="FO36" s="179"/>
      <c r="FP36" s="179"/>
      <c r="FQ36" s="179"/>
      <c r="FR36" s="179"/>
      <c r="FS36" s="179"/>
      <c r="FT36" s="179"/>
      <c r="FU36" s="179"/>
      <c r="FV36" s="179"/>
      <c r="FW36" s="179"/>
      <c r="FX36" s="179"/>
      <c r="FY36" s="179"/>
      <c r="FZ36" s="179"/>
      <c r="GA36" s="179"/>
      <c r="GB36" s="179"/>
      <c r="GC36" s="179"/>
      <c r="GD36" s="179"/>
      <c r="GE36" s="179"/>
      <c r="GF36" s="179"/>
      <c r="GG36" s="179"/>
      <c r="GH36" s="179"/>
      <c r="GI36" s="179"/>
      <c r="GJ36" s="179"/>
      <c r="GK36" s="179"/>
      <c r="GL36" s="179"/>
      <c r="GM36" s="179"/>
      <c r="GN36" s="179"/>
      <c r="GO36" s="179"/>
      <c r="GP36" s="179"/>
      <c r="GQ36" s="179"/>
      <c r="GR36" s="179"/>
      <c r="GS36" s="179"/>
      <c r="GT36" s="179"/>
      <c r="GU36" s="179"/>
      <c r="GV36" s="179"/>
      <c r="GW36" s="179"/>
      <c r="GX36" s="179"/>
      <c r="GY36" s="179"/>
      <c r="GZ36" s="179"/>
      <c r="HA36" s="179"/>
      <c r="HB36" s="179"/>
      <c r="HC36" s="179"/>
      <c r="HD36" s="179"/>
      <c r="HE36" s="179"/>
      <c r="HF36" s="179"/>
      <c r="HG36" s="179"/>
      <c r="HH36" s="179"/>
      <c r="HI36" s="179"/>
      <c r="HJ36" s="179"/>
      <c r="HK36" s="179"/>
      <c r="HL36" s="179"/>
      <c r="HM36" s="179"/>
      <c r="HN36" s="179"/>
      <c r="HO36" s="179"/>
      <c r="HP36" s="179"/>
      <c r="HQ36" s="179"/>
      <c r="HR36" s="179"/>
      <c r="HS36" s="179"/>
      <c r="HT36" s="179"/>
      <c r="HU36" s="179"/>
      <c r="HV36" s="179"/>
      <c r="HW36" s="179"/>
      <c r="HX36" s="179"/>
      <c r="HY36" s="179"/>
      <c r="HZ36" s="179"/>
      <c r="IA36" s="179"/>
      <c r="IB36" s="179"/>
      <c r="IC36" s="179"/>
      <c r="ID36" s="179"/>
      <c r="IE36" s="179"/>
      <c r="IF36" s="179"/>
      <c r="IG36" s="179"/>
      <c r="IH36" s="179"/>
      <c r="II36" s="179"/>
      <c r="IJ36" s="179"/>
      <c r="IK36" s="179"/>
      <c r="IL36" s="179"/>
      <c r="IM36" s="179"/>
      <c r="IN36" s="179"/>
      <c r="IO36" s="179"/>
      <c r="IP36" s="179"/>
    </row>
    <row r="37" s="180" customFormat="1" ht="24" customHeight="1" spans="1:250">
      <c r="A37" s="179"/>
      <c r="B37" s="205"/>
      <c r="C37" s="179"/>
      <c r="D37" s="206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79"/>
      <c r="BD37" s="179"/>
      <c r="BE37" s="179"/>
      <c r="BF37" s="179"/>
      <c r="BG37" s="179"/>
      <c r="BH37" s="179"/>
      <c r="BI37" s="179"/>
      <c r="BJ37" s="179"/>
      <c r="BK37" s="179"/>
      <c r="BL37" s="179"/>
      <c r="BM37" s="179"/>
      <c r="BN37" s="179"/>
      <c r="BO37" s="179"/>
      <c r="BP37" s="179"/>
      <c r="BQ37" s="179"/>
      <c r="BR37" s="179"/>
      <c r="BS37" s="179"/>
      <c r="BT37" s="179"/>
      <c r="BU37" s="179"/>
      <c r="BV37" s="179"/>
      <c r="BW37" s="179"/>
      <c r="BX37" s="179"/>
      <c r="BY37" s="179"/>
      <c r="BZ37" s="179"/>
      <c r="CA37" s="179"/>
      <c r="CB37" s="179"/>
      <c r="CC37" s="179"/>
      <c r="CD37" s="179"/>
      <c r="CE37" s="179"/>
      <c r="CF37" s="179"/>
      <c r="CG37" s="179"/>
      <c r="CH37" s="179"/>
      <c r="CI37" s="179"/>
      <c r="CJ37" s="179"/>
      <c r="CK37" s="179"/>
      <c r="CL37" s="179"/>
      <c r="CM37" s="179"/>
      <c r="CN37" s="179"/>
      <c r="CO37" s="179"/>
      <c r="CP37" s="179"/>
      <c r="CQ37" s="179"/>
      <c r="CR37" s="179"/>
      <c r="CS37" s="179"/>
      <c r="CT37" s="179"/>
      <c r="CU37" s="179"/>
      <c r="CV37" s="179"/>
      <c r="CW37" s="179"/>
      <c r="CX37" s="179"/>
      <c r="CY37" s="179"/>
      <c r="CZ37" s="179"/>
      <c r="DA37" s="179"/>
      <c r="DB37" s="179"/>
      <c r="DC37" s="179"/>
      <c r="DD37" s="179"/>
      <c r="DE37" s="179"/>
      <c r="DF37" s="179"/>
      <c r="DG37" s="179"/>
      <c r="DH37" s="179"/>
      <c r="DI37" s="179"/>
      <c r="DJ37" s="179"/>
      <c r="DK37" s="179"/>
      <c r="DL37" s="179"/>
      <c r="DM37" s="179"/>
      <c r="DN37" s="179"/>
      <c r="DO37" s="179"/>
      <c r="DP37" s="179"/>
      <c r="DQ37" s="179"/>
      <c r="DR37" s="179"/>
      <c r="DS37" s="179"/>
      <c r="DT37" s="179"/>
      <c r="DU37" s="179"/>
      <c r="DV37" s="179"/>
      <c r="DW37" s="179"/>
      <c r="DX37" s="179"/>
      <c r="DY37" s="179"/>
      <c r="DZ37" s="179"/>
      <c r="EA37" s="179"/>
      <c r="EB37" s="179"/>
      <c r="EC37" s="179"/>
      <c r="ED37" s="179"/>
      <c r="EE37" s="179"/>
      <c r="EF37" s="179"/>
      <c r="EG37" s="179"/>
      <c r="EH37" s="179"/>
      <c r="EI37" s="179"/>
      <c r="EJ37" s="179"/>
      <c r="EK37" s="179"/>
      <c r="EL37" s="179"/>
      <c r="EM37" s="179"/>
      <c r="EN37" s="179"/>
      <c r="EO37" s="179"/>
      <c r="EP37" s="179"/>
      <c r="EQ37" s="179"/>
      <c r="ER37" s="179"/>
      <c r="ES37" s="179"/>
      <c r="ET37" s="179"/>
      <c r="EU37" s="179"/>
      <c r="EV37" s="179"/>
      <c r="EW37" s="179"/>
      <c r="EX37" s="179"/>
      <c r="EY37" s="179"/>
      <c r="EZ37" s="179"/>
      <c r="FA37" s="179"/>
      <c r="FB37" s="179"/>
      <c r="FC37" s="179"/>
      <c r="FD37" s="179"/>
      <c r="FE37" s="179"/>
      <c r="FF37" s="179"/>
      <c r="FG37" s="179"/>
      <c r="FH37" s="179"/>
      <c r="FI37" s="179"/>
      <c r="FJ37" s="179"/>
      <c r="FK37" s="179"/>
      <c r="FL37" s="179"/>
      <c r="FM37" s="179"/>
      <c r="FN37" s="179"/>
      <c r="FO37" s="179"/>
      <c r="FP37" s="179"/>
      <c r="FQ37" s="179"/>
      <c r="FR37" s="179"/>
      <c r="FS37" s="179"/>
      <c r="FT37" s="179"/>
      <c r="FU37" s="179"/>
      <c r="FV37" s="179"/>
      <c r="FW37" s="179"/>
      <c r="FX37" s="179"/>
      <c r="FY37" s="179"/>
      <c r="FZ37" s="179"/>
      <c r="GA37" s="179"/>
      <c r="GB37" s="179"/>
      <c r="GC37" s="179"/>
      <c r="GD37" s="179"/>
      <c r="GE37" s="179"/>
      <c r="GF37" s="179"/>
      <c r="GG37" s="179"/>
      <c r="GH37" s="179"/>
      <c r="GI37" s="179"/>
      <c r="GJ37" s="179"/>
      <c r="GK37" s="179"/>
      <c r="GL37" s="179"/>
      <c r="GM37" s="179"/>
      <c r="GN37" s="179"/>
      <c r="GO37" s="179"/>
      <c r="GP37" s="179"/>
      <c r="GQ37" s="179"/>
      <c r="GR37" s="179"/>
      <c r="GS37" s="179"/>
      <c r="GT37" s="179"/>
      <c r="GU37" s="179"/>
      <c r="GV37" s="179"/>
      <c r="GW37" s="179"/>
      <c r="GX37" s="179"/>
      <c r="GY37" s="179"/>
      <c r="GZ37" s="179"/>
      <c r="HA37" s="179"/>
      <c r="HB37" s="179"/>
      <c r="HC37" s="179"/>
      <c r="HD37" s="179"/>
      <c r="HE37" s="179"/>
      <c r="HF37" s="179"/>
      <c r="HG37" s="179"/>
      <c r="HH37" s="179"/>
      <c r="HI37" s="179"/>
      <c r="HJ37" s="179"/>
      <c r="HK37" s="179"/>
      <c r="HL37" s="179"/>
      <c r="HM37" s="179"/>
      <c r="HN37" s="179"/>
      <c r="HO37" s="179"/>
      <c r="HP37" s="179"/>
      <c r="HQ37" s="179"/>
      <c r="HR37" s="179"/>
      <c r="HS37" s="179"/>
      <c r="HT37" s="179"/>
      <c r="HU37" s="179"/>
      <c r="HV37" s="179"/>
      <c r="HW37" s="179"/>
      <c r="HX37" s="179"/>
      <c r="HY37" s="179"/>
      <c r="HZ37" s="179"/>
      <c r="IA37" s="179"/>
      <c r="IB37" s="179"/>
      <c r="IC37" s="179"/>
      <c r="ID37" s="179"/>
      <c r="IE37" s="179"/>
      <c r="IF37" s="179"/>
      <c r="IG37" s="179"/>
      <c r="IH37" s="179"/>
      <c r="II37" s="179"/>
      <c r="IJ37" s="179"/>
      <c r="IK37" s="179"/>
      <c r="IL37" s="179"/>
      <c r="IM37" s="179"/>
      <c r="IN37" s="179"/>
      <c r="IO37" s="179"/>
      <c r="IP37" s="179"/>
    </row>
    <row r="38" s="180" customFormat="1" ht="24" customHeight="1" spans="1:250">
      <c r="A38" s="179"/>
      <c r="B38" s="205"/>
      <c r="C38" s="179"/>
      <c r="D38" s="206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79"/>
      <c r="BP38" s="179"/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  <c r="CA38" s="179"/>
      <c r="CB38" s="179"/>
      <c r="CC38" s="179"/>
      <c r="CD38" s="179"/>
      <c r="CE38" s="179"/>
      <c r="CF38" s="179"/>
      <c r="CG38" s="179"/>
      <c r="CH38" s="179"/>
      <c r="CI38" s="179"/>
      <c r="CJ38" s="179"/>
      <c r="CK38" s="179"/>
      <c r="CL38" s="179"/>
      <c r="CM38" s="179"/>
      <c r="CN38" s="179"/>
      <c r="CO38" s="179"/>
      <c r="CP38" s="179"/>
      <c r="CQ38" s="179"/>
      <c r="CR38" s="179"/>
      <c r="CS38" s="179"/>
      <c r="CT38" s="179"/>
      <c r="CU38" s="179"/>
      <c r="CV38" s="179"/>
      <c r="CW38" s="179"/>
      <c r="CX38" s="179"/>
      <c r="CY38" s="179"/>
      <c r="CZ38" s="179"/>
      <c r="DA38" s="179"/>
      <c r="DB38" s="179"/>
      <c r="DC38" s="179"/>
      <c r="DD38" s="179"/>
      <c r="DE38" s="179"/>
      <c r="DF38" s="179"/>
      <c r="DG38" s="179"/>
      <c r="DH38" s="179"/>
      <c r="DI38" s="179"/>
      <c r="DJ38" s="179"/>
      <c r="DK38" s="179"/>
      <c r="DL38" s="179"/>
      <c r="DM38" s="179"/>
      <c r="DN38" s="179"/>
      <c r="DO38" s="179"/>
      <c r="DP38" s="179"/>
      <c r="DQ38" s="179"/>
      <c r="DR38" s="179"/>
      <c r="DS38" s="179"/>
      <c r="DT38" s="179"/>
      <c r="DU38" s="179"/>
      <c r="DV38" s="179"/>
      <c r="DW38" s="179"/>
      <c r="DX38" s="179"/>
      <c r="DY38" s="179"/>
      <c r="DZ38" s="179"/>
      <c r="EA38" s="179"/>
      <c r="EB38" s="179"/>
      <c r="EC38" s="179"/>
      <c r="ED38" s="179"/>
      <c r="EE38" s="179"/>
      <c r="EF38" s="179"/>
      <c r="EG38" s="179"/>
      <c r="EH38" s="179"/>
      <c r="EI38" s="179"/>
      <c r="EJ38" s="179"/>
      <c r="EK38" s="179"/>
      <c r="EL38" s="179"/>
      <c r="EM38" s="179"/>
      <c r="EN38" s="179"/>
      <c r="EO38" s="179"/>
      <c r="EP38" s="179"/>
      <c r="EQ38" s="179"/>
      <c r="ER38" s="179"/>
      <c r="ES38" s="179"/>
      <c r="ET38" s="179"/>
      <c r="EU38" s="179"/>
      <c r="EV38" s="179"/>
      <c r="EW38" s="179"/>
      <c r="EX38" s="179"/>
      <c r="EY38" s="179"/>
      <c r="EZ38" s="179"/>
      <c r="FA38" s="179"/>
      <c r="FB38" s="179"/>
      <c r="FC38" s="179"/>
      <c r="FD38" s="179"/>
      <c r="FE38" s="179"/>
      <c r="FF38" s="179"/>
      <c r="FG38" s="179"/>
      <c r="FH38" s="179"/>
      <c r="FI38" s="179"/>
      <c r="FJ38" s="179"/>
      <c r="FK38" s="179"/>
      <c r="FL38" s="179"/>
      <c r="FM38" s="179"/>
      <c r="FN38" s="179"/>
      <c r="FO38" s="179"/>
      <c r="FP38" s="179"/>
      <c r="FQ38" s="179"/>
      <c r="FR38" s="179"/>
      <c r="FS38" s="179"/>
      <c r="FT38" s="179"/>
      <c r="FU38" s="179"/>
      <c r="FV38" s="179"/>
      <c r="FW38" s="179"/>
      <c r="FX38" s="179"/>
      <c r="FY38" s="179"/>
      <c r="FZ38" s="179"/>
      <c r="GA38" s="179"/>
      <c r="GB38" s="179"/>
      <c r="GC38" s="179"/>
      <c r="GD38" s="179"/>
      <c r="GE38" s="179"/>
      <c r="GF38" s="179"/>
      <c r="GG38" s="179"/>
      <c r="GH38" s="179"/>
      <c r="GI38" s="179"/>
      <c r="GJ38" s="179"/>
      <c r="GK38" s="179"/>
      <c r="GL38" s="179"/>
      <c r="GM38" s="179"/>
      <c r="GN38" s="179"/>
      <c r="GO38" s="179"/>
      <c r="GP38" s="179"/>
      <c r="GQ38" s="179"/>
      <c r="GR38" s="179"/>
      <c r="GS38" s="179"/>
      <c r="GT38" s="179"/>
      <c r="GU38" s="179"/>
      <c r="GV38" s="179"/>
      <c r="GW38" s="179"/>
      <c r="GX38" s="179"/>
      <c r="GY38" s="179"/>
      <c r="GZ38" s="179"/>
      <c r="HA38" s="179"/>
      <c r="HB38" s="179"/>
      <c r="HC38" s="179"/>
      <c r="HD38" s="179"/>
      <c r="HE38" s="179"/>
      <c r="HF38" s="179"/>
      <c r="HG38" s="179"/>
      <c r="HH38" s="179"/>
      <c r="HI38" s="179"/>
      <c r="HJ38" s="179"/>
      <c r="HK38" s="179"/>
      <c r="HL38" s="179"/>
      <c r="HM38" s="179"/>
      <c r="HN38" s="179"/>
      <c r="HO38" s="179"/>
      <c r="HP38" s="179"/>
      <c r="HQ38" s="179"/>
      <c r="HR38" s="179"/>
      <c r="HS38" s="179"/>
      <c r="HT38" s="179"/>
      <c r="HU38" s="179"/>
      <c r="HV38" s="179"/>
      <c r="HW38" s="179"/>
      <c r="HX38" s="179"/>
      <c r="HY38" s="179"/>
      <c r="HZ38" s="179"/>
      <c r="IA38" s="179"/>
      <c r="IB38" s="179"/>
      <c r="IC38" s="179"/>
      <c r="ID38" s="179"/>
      <c r="IE38" s="179"/>
      <c r="IF38" s="179"/>
      <c r="IG38" s="179"/>
      <c r="IH38" s="179"/>
      <c r="II38" s="179"/>
      <c r="IJ38" s="179"/>
      <c r="IK38" s="179"/>
      <c r="IL38" s="179"/>
      <c r="IM38" s="179"/>
      <c r="IN38" s="179"/>
      <c r="IO38" s="179"/>
      <c r="IP38" s="179"/>
    </row>
    <row r="39" s="180" customFormat="1" ht="24" customHeight="1" spans="1:250">
      <c r="A39" s="179"/>
      <c r="B39" s="205"/>
      <c r="C39" s="179"/>
      <c r="D39" s="206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  <c r="BB39" s="179"/>
      <c r="BC39" s="179"/>
      <c r="BD39" s="179"/>
      <c r="BE39" s="179"/>
      <c r="BF39" s="179"/>
      <c r="BG39" s="179"/>
      <c r="BH39" s="179"/>
      <c r="BI39" s="179"/>
      <c r="BJ39" s="179"/>
      <c r="BK39" s="179"/>
      <c r="BL39" s="179"/>
      <c r="BM39" s="179"/>
      <c r="BN39" s="179"/>
      <c r="BO39" s="179"/>
      <c r="BP39" s="179"/>
      <c r="BQ39" s="179"/>
      <c r="BR39" s="179"/>
      <c r="BS39" s="179"/>
      <c r="BT39" s="179"/>
      <c r="BU39" s="179"/>
      <c r="BV39" s="179"/>
      <c r="BW39" s="179"/>
      <c r="BX39" s="179"/>
      <c r="BY39" s="179"/>
      <c r="BZ39" s="179"/>
      <c r="CA39" s="179"/>
      <c r="CB39" s="179"/>
      <c r="CC39" s="179"/>
      <c r="CD39" s="179"/>
      <c r="CE39" s="179"/>
      <c r="CF39" s="179"/>
      <c r="CG39" s="179"/>
      <c r="CH39" s="179"/>
      <c r="CI39" s="179"/>
      <c r="CJ39" s="179"/>
      <c r="CK39" s="179"/>
      <c r="CL39" s="179"/>
      <c r="CM39" s="179"/>
      <c r="CN39" s="179"/>
      <c r="CO39" s="179"/>
      <c r="CP39" s="179"/>
      <c r="CQ39" s="179"/>
      <c r="CR39" s="179"/>
      <c r="CS39" s="179"/>
      <c r="CT39" s="179"/>
      <c r="CU39" s="179"/>
      <c r="CV39" s="179"/>
      <c r="CW39" s="179"/>
      <c r="CX39" s="179"/>
      <c r="CY39" s="179"/>
      <c r="CZ39" s="179"/>
      <c r="DA39" s="179"/>
      <c r="DB39" s="179"/>
      <c r="DC39" s="179"/>
      <c r="DD39" s="179"/>
      <c r="DE39" s="179"/>
      <c r="DF39" s="179"/>
      <c r="DG39" s="179"/>
      <c r="DH39" s="179"/>
      <c r="DI39" s="179"/>
      <c r="DJ39" s="179"/>
      <c r="DK39" s="179"/>
      <c r="DL39" s="179"/>
      <c r="DM39" s="179"/>
      <c r="DN39" s="179"/>
      <c r="DO39" s="179"/>
      <c r="DP39" s="179"/>
      <c r="DQ39" s="179"/>
      <c r="DR39" s="179"/>
      <c r="DS39" s="179"/>
      <c r="DT39" s="179"/>
      <c r="DU39" s="179"/>
      <c r="DV39" s="179"/>
      <c r="DW39" s="179"/>
      <c r="DX39" s="179"/>
      <c r="DY39" s="179"/>
      <c r="DZ39" s="179"/>
      <c r="EA39" s="179"/>
      <c r="EB39" s="179"/>
      <c r="EC39" s="179"/>
      <c r="ED39" s="179"/>
      <c r="EE39" s="179"/>
      <c r="EF39" s="179"/>
      <c r="EG39" s="179"/>
      <c r="EH39" s="179"/>
      <c r="EI39" s="179"/>
      <c r="EJ39" s="179"/>
      <c r="EK39" s="179"/>
      <c r="EL39" s="179"/>
      <c r="EM39" s="179"/>
      <c r="EN39" s="179"/>
      <c r="EO39" s="179"/>
      <c r="EP39" s="179"/>
      <c r="EQ39" s="179"/>
      <c r="ER39" s="179"/>
      <c r="ES39" s="179"/>
      <c r="ET39" s="179"/>
      <c r="EU39" s="179"/>
      <c r="EV39" s="179"/>
      <c r="EW39" s="179"/>
      <c r="EX39" s="179"/>
      <c r="EY39" s="179"/>
      <c r="EZ39" s="179"/>
      <c r="FA39" s="179"/>
      <c r="FB39" s="179"/>
      <c r="FC39" s="179"/>
      <c r="FD39" s="179"/>
      <c r="FE39" s="179"/>
      <c r="FF39" s="179"/>
      <c r="FG39" s="179"/>
      <c r="FH39" s="179"/>
      <c r="FI39" s="179"/>
      <c r="FJ39" s="179"/>
      <c r="FK39" s="179"/>
      <c r="FL39" s="179"/>
      <c r="FM39" s="179"/>
      <c r="FN39" s="179"/>
      <c r="FO39" s="179"/>
      <c r="FP39" s="179"/>
      <c r="FQ39" s="179"/>
      <c r="FR39" s="179"/>
      <c r="FS39" s="179"/>
      <c r="FT39" s="179"/>
      <c r="FU39" s="179"/>
      <c r="FV39" s="179"/>
      <c r="FW39" s="179"/>
      <c r="FX39" s="179"/>
      <c r="FY39" s="179"/>
      <c r="FZ39" s="179"/>
      <c r="GA39" s="179"/>
      <c r="GB39" s="179"/>
      <c r="GC39" s="179"/>
      <c r="GD39" s="179"/>
      <c r="GE39" s="179"/>
      <c r="GF39" s="179"/>
      <c r="GG39" s="179"/>
      <c r="GH39" s="179"/>
      <c r="GI39" s="179"/>
      <c r="GJ39" s="179"/>
      <c r="GK39" s="179"/>
      <c r="GL39" s="179"/>
      <c r="GM39" s="179"/>
      <c r="GN39" s="179"/>
      <c r="GO39" s="179"/>
      <c r="GP39" s="179"/>
      <c r="GQ39" s="179"/>
      <c r="GR39" s="179"/>
      <c r="GS39" s="179"/>
      <c r="GT39" s="179"/>
      <c r="GU39" s="179"/>
      <c r="GV39" s="179"/>
      <c r="GW39" s="179"/>
      <c r="GX39" s="179"/>
      <c r="GY39" s="179"/>
      <c r="GZ39" s="179"/>
      <c r="HA39" s="179"/>
      <c r="HB39" s="179"/>
      <c r="HC39" s="179"/>
      <c r="HD39" s="179"/>
      <c r="HE39" s="179"/>
      <c r="HF39" s="179"/>
      <c r="HG39" s="179"/>
      <c r="HH39" s="179"/>
      <c r="HI39" s="179"/>
      <c r="HJ39" s="179"/>
      <c r="HK39" s="179"/>
      <c r="HL39" s="179"/>
      <c r="HM39" s="179"/>
      <c r="HN39" s="179"/>
      <c r="HO39" s="179"/>
      <c r="HP39" s="179"/>
      <c r="HQ39" s="179"/>
      <c r="HR39" s="179"/>
      <c r="HS39" s="179"/>
      <c r="HT39" s="179"/>
      <c r="HU39" s="179"/>
      <c r="HV39" s="179"/>
      <c r="HW39" s="179"/>
      <c r="HX39" s="179"/>
      <c r="HY39" s="179"/>
      <c r="HZ39" s="179"/>
      <c r="IA39" s="179"/>
      <c r="IB39" s="179"/>
      <c r="IC39" s="179"/>
      <c r="ID39" s="179"/>
      <c r="IE39" s="179"/>
      <c r="IF39" s="179"/>
      <c r="IG39" s="179"/>
      <c r="IH39" s="179"/>
      <c r="II39" s="179"/>
      <c r="IJ39" s="179"/>
      <c r="IK39" s="179"/>
      <c r="IL39" s="179"/>
      <c r="IM39" s="179"/>
      <c r="IN39" s="179"/>
      <c r="IO39" s="179"/>
      <c r="IP39" s="179"/>
    </row>
    <row r="40" s="180" customFormat="1" ht="24" customHeight="1" spans="1:250">
      <c r="A40" s="179"/>
      <c r="B40" s="205"/>
      <c r="C40" s="179"/>
      <c r="D40" s="206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79"/>
      <c r="BC40" s="179"/>
      <c r="BD40" s="179"/>
      <c r="BE40" s="179"/>
      <c r="BF40" s="179"/>
      <c r="BG40" s="179"/>
      <c r="BH40" s="179"/>
      <c r="BI40" s="179"/>
      <c r="BJ40" s="179"/>
      <c r="BK40" s="179"/>
      <c r="BL40" s="179"/>
      <c r="BM40" s="179"/>
      <c r="BN40" s="179"/>
      <c r="BO40" s="179"/>
      <c r="BP40" s="179"/>
      <c r="BQ40" s="179"/>
      <c r="BR40" s="179"/>
      <c r="BS40" s="179"/>
      <c r="BT40" s="179"/>
      <c r="BU40" s="179"/>
      <c r="BV40" s="179"/>
      <c r="BW40" s="179"/>
      <c r="BX40" s="179"/>
      <c r="BY40" s="179"/>
      <c r="BZ40" s="179"/>
      <c r="CA40" s="179"/>
      <c r="CB40" s="179"/>
      <c r="CC40" s="179"/>
      <c r="CD40" s="179"/>
      <c r="CE40" s="179"/>
      <c r="CF40" s="179"/>
      <c r="CG40" s="179"/>
      <c r="CH40" s="179"/>
      <c r="CI40" s="179"/>
      <c r="CJ40" s="179"/>
      <c r="CK40" s="179"/>
      <c r="CL40" s="179"/>
      <c r="CM40" s="179"/>
      <c r="CN40" s="179"/>
      <c r="CO40" s="179"/>
      <c r="CP40" s="179"/>
      <c r="CQ40" s="179"/>
      <c r="CR40" s="179"/>
      <c r="CS40" s="179"/>
      <c r="CT40" s="179"/>
      <c r="CU40" s="179"/>
      <c r="CV40" s="179"/>
      <c r="CW40" s="179"/>
      <c r="CX40" s="179"/>
      <c r="CY40" s="179"/>
      <c r="CZ40" s="179"/>
      <c r="DA40" s="179"/>
      <c r="DB40" s="179"/>
      <c r="DC40" s="179"/>
      <c r="DD40" s="179"/>
      <c r="DE40" s="179"/>
      <c r="DF40" s="179"/>
      <c r="DG40" s="179"/>
      <c r="DH40" s="179"/>
      <c r="DI40" s="179"/>
      <c r="DJ40" s="179"/>
      <c r="DK40" s="179"/>
      <c r="DL40" s="179"/>
      <c r="DM40" s="179"/>
      <c r="DN40" s="179"/>
      <c r="DO40" s="179"/>
      <c r="DP40" s="179"/>
      <c r="DQ40" s="179"/>
      <c r="DR40" s="179"/>
      <c r="DS40" s="179"/>
      <c r="DT40" s="179"/>
      <c r="DU40" s="179"/>
      <c r="DV40" s="179"/>
      <c r="DW40" s="179"/>
      <c r="DX40" s="179"/>
      <c r="DY40" s="179"/>
      <c r="DZ40" s="179"/>
      <c r="EA40" s="179"/>
      <c r="EB40" s="179"/>
      <c r="EC40" s="179"/>
      <c r="ED40" s="179"/>
      <c r="EE40" s="179"/>
      <c r="EF40" s="179"/>
      <c r="EG40" s="179"/>
      <c r="EH40" s="179"/>
      <c r="EI40" s="179"/>
      <c r="EJ40" s="179"/>
      <c r="EK40" s="179"/>
      <c r="EL40" s="179"/>
      <c r="EM40" s="179"/>
      <c r="EN40" s="179"/>
      <c r="EO40" s="179"/>
      <c r="EP40" s="179"/>
      <c r="EQ40" s="179"/>
      <c r="ER40" s="179"/>
      <c r="ES40" s="179"/>
      <c r="ET40" s="179"/>
      <c r="EU40" s="179"/>
      <c r="EV40" s="179"/>
      <c r="EW40" s="179"/>
      <c r="EX40" s="179"/>
      <c r="EY40" s="179"/>
      <c r="EZ40" s="179"/>
      <c r="FA40" s="179"/>
      <c r="FB40" s="179"/>
      <c r="FC40" s="179"/>
      <c r="FD40" s="179"/>
      <c r="FE40" s="179"/>
      <c r="FF40" s="179"/>
      <c r="FG40" s="179"/>
      <c r="FH40" s="179"/>
      <c r="FI40" s="179"/>
      <c r="FJ40" s="179"/>
      <c r="FK40" s="179"/>
      <c r="FL40" s="179"/>
      <c r="FM40" s="179"/>
      <c r="FN40" s="179"/>
      <c r="FO40" s="179"/>
      <c r="FP40" s="179"/>
      <c r="FQ40" s="179"/>
      <c r="FR40" s="179"/>
      <c r="FS40" s="179"/>
      <c r="FT40" s="179"/>
      <c r="FU40" s="179"/>
      <c r="FV40" s="179"/>
      <c r="FW40" s="179"/>
      <c r="FX40" s="179"/>
      <c r="FY40" s="179"/>
      <c r="FZ40" s="179"/>
      <c r="GA40" s="179"/>
      <c r="GB40" s="179"/>
      <c r="GC40" s="179"/>
      <c r="GD40" s="179"/>
      <c r="GE40" s="179"/>
      <c r="GF40" s="179"/>
      <c r="GG40" s="179"/>
      <c r="GH40" s="179"/>
      <c r="GI40" s="179"/>
      <c r="GJ40" s="179"/>
      <c r="GK40" s="179"/>
      <c r="GL40" s="179"/>
      <c r="GM40" s="179"/>
      <c r="GN40" s="179"/>
      <c r="GO40" s="179"/>
      <c r="GP40" s="179"/>
      <c r="GQ40" s="179"/>
      <c r="GR40" s="179"/>
      <c r="GS40" s="179"/>
      <c r="GT40" s="179"/>
      <c r="GU40" s="179"/>
      <c r="GV40" s="179"/>
      <c r="GW40" s="179"/>
      <c r="GX40" s="179"/>
      <c r="GY40" s="179"/>
      <c r="GZ40" s="179"/>
      <c r="HA40" s="179"/>
      <c r="HB40" s="179"/>
      <c r="HC40" s="179"/>
      <c r="HD40" s="179"/>
      <c r="HE40" s="179"/>
      <c r="HF40" s="179"/>
      <c r="HG40" s="179"/>
      <c r="HH40" s="179"/>
      <c r="HI40" s="179"/>
      <c r="HJ40" s="179"/>
      <c r="HK40" s="179"/>
      <c r="HL40" s="179"/>
      <c r="HM40" s="179"/>
      <c r="HN40" s="179"/>
      <c r="HO40" s="179"/>
      <c r="HP40" s="179"/>
      <c r="HQ40" s="179"/>
      <c r="HR40" s="179"/>
      <c r="HS40" s="179"/>
      <c r="HT40" s="179"/>
      <c r="HU40" s="179"/>
      <c r="HV40" s="179"/>
      <c r="HW40" s="179"/>
      <c r="HX40" s="179"/>
      <c r="HY40" s="179"/>
      <c r="HZ40" s="179"/>
      <c r="IA40" s="179"/>
      <c r="IB40" s="179"/>
      <c r="IC40" s="179"/>
      <c r="ID40" s="179"/>
      <c r="IE40" s="179"/>
      <c r="IF40" s="179"/>
      <c r="IG40" s="179"/>
      <c r="IH40" s="179"/>
      <c r="II40" s="179"/>
      <c r="IJ40" s="179"/>
      <c r="IK40" s="179"/>
      <c r="IL40" s="179"/>
      <c r="IM40" s="179"/>
      <c r="IN40" s="179"/>
      <c r="IO40" s="179"/>
      <c r="IP40" s="179"/>
    </row>
    <row r="41" s="180" customFormat="1" ht="24" customHeight="1" spans="1:250">
      <c r="A41" s="179"/>
      <c r="B41" s="205"/>
      <c r="C41" s="179"/>
      <c r="D41" s="206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79"/>
      <c r="BC41" s="179"/>
      <c r="BD41" s="179"/>
      <c r="BE41" s="179"/>
      <c r="BF41" s="179"/>
      <c r="BG41" s="179"/>
      <c r="BH41" s="179"/>
      <c r="BI41" s="179"/>
      <c r="BJ41" s="179"/>
      <c r="BK41" s="179"/>
      <c r="BL41" s="179"/>
      <c r="BM41" s="179"/>
      <c r="BN41" s="179"/>
      <c r="BO41" s="179"/>
      <c r="BP41" s="179"/>
      <c r="BQ41" s="179"/>
      <c r="BR41" s="179"/>
      <c r="BS41" s="179"/>
      <c r="BT41" s="179"/>
      <c r="BU41" s="179"/>
      <c r="BV41" s="179"/>
      <c r="BW41" s="179"/>
      <c r="BX41" s="179"/>
      <c r="BY41" s="179"/>
      <c r="BZ41" s="179"/>
      <c r="CA41" s="179"/>
      <c r="CB41" s="179"/>
      <c r="CC41" s="179"/>
      <c r="CD41" s="179"/>
      <c r="CE41" s="179"/>
      <c r="CF41" s="179"/>
      <c r="CG41" s="179"/>
      <c r="CH41" s="179"/>
      <c r="CI41" s="179"/>
      <c r="CJ41" s="179"/>
      <c r="CK41" s="179"/>
      <c r="CL41" s="179"/>
      <c r="CM41" s="179"/>
      <c r="CN41" s="179"/>
      <c r="CO41" s="179"/>
      <c r="CP41" s="179"/>
      <c r="CQ41" s="179"/>
      <c r="CR41" s="179"/>
      <c r="CS41" s="179"/>
      <c r="CT41" s="179"/>
      <c r="CU41" s="179"/>
      <c r="CV41" s="179"/>
      <c r="CW41" s="179"/>
      <c r="CX41" s="179"/>
      <c r="CY41" s="179"/>
      <c r="CZ41" s="179"/>
      <c r="DA41" s="179"/>
      <c r="DB41" s="179"/>
      <c r="DC41" s="179"/>
      <c r="DD41" s="179"/>
      <c r="DE41" s="179"/>
      <c r="DF41" s="179"/>
      <c r="DG41" s="179"/>
      <c r="DH41" s="179"/>
      <c r="DI41" s="179"/>
      <c r="DJ41" s="179"/>
      <c r="DK41" s="179"/>
      <c r="DL41" s="179"/>
      <c r="DM41" s="179"/>
      <c r="DN41" s="179"/>
      <c r="DO41" s="179"/>
      <c r="DP41" s="179"/>
      <c r="DQ41" s="179"/>
      <c r="DR41" s="179"/>
      <c r="DS41" s="179"/>
      <c r="DT41" s="179"/>
      <c r="DU41" s="179"/>
      <c r="DV41" s="179"/>
      <c r="DW41" s="179"/>
      <c r="DX41" s="179"/>
      <c r="DY41" s="179"/>
      <c r="DZ41" s="179"/>
      <c r="EA41" s="179"/>
      <c r="EB41" s="179"/>
      <c r="EC41" s="179"/>
      <c r="ED41" s="179"/>
      <c r="EE41" s="179"/>
      <c r="EF41" s="179"/>
      <c r="EG41" s="179"/>
      <c r="EH41" s="179"/>
      <c r="EI41" s="179"/>
      <c r="EJ41" s="179"/>
      <c r="EK41" s="179"/>
      <c r="EL41" s="179"/>
      <c r="EM41" s="179"/>
      <c r="EN41" s="179"/>
      <c r="EO41" s="179"/>
      <c r="EP41" s="179"/>
      <c r="EQ41" s="179"/>
      <c r="ER41" s="179"/>
      <c r="ES41" s="179"/>
      <c r="ET41" s="179"/>
      <c r="EU41" s="179"/>
      <c r="EV41" s="179"/>
      <c r="EW41" s="179"/>
      <c r="EX41" s="179"/>
      <c r="EY41" s="179"/>
      <c r="EZ41" s="179"/>
      <c r="FA41" s="179"/>
      <c r="FB41" s="179"/>
      <c r="FC41" s="179"/>
      <c r="FD41" s="179"/>
      <c r="FE41" s="179"/>
      <c r="FF41" s="179"/>
      <c r="FG41" s="179"/>
      <c r="FH41" s="179"/>
      <c r="FI41" s="179"/>
      <c r="FJ41" s="179"/>
      <c r="FK41" s="179"/>
      <c r="FL41" s="179"/>
      <c r="FM41" s="179"/>
      <c r="FN41" s="179"/>
      <c r="FO41" s="179"/>
      <c r="FP41" s="179"/>
      <c r="FQ41" s="179"/>
      <c r="FR41" s="179"/>
      <c r="FS41" s="179"/>
      <c r="FT41" s="179"/>
      <c r="FU41" s="179"/>
      <c r="FV41" s="179"/>
      <c r="FW41" s="179"/>
      <c r="FX41" s="179"/>
      <c r="FY41" s="179"/>
      <c r="FZ41" s="179"/>
      <c r="GA41" s="179"/>
      <c r="GB41" s="179"/>
      <c r="GC41" s="179"/>
      <c r="GD41" s="179"/>
      <c r="GE41" s="179"/>
      <c r="GF41" s="179"/>
      <c r="GG41" s="179"/>
      <c r="GH41" s="179"/>
      <c r="GI41" s="179"/>
      <c r="GJ41" s="179"/>
      <c r="GK41" s="179"/>
      <c r="GL41" s="179"/>
      <c r="GM41" s="179"/>
      <c r="GN41" s="179"/>
      <c r="GO41" s="179"/>
      <c r="GP41" s="179"/>
      <c r="GQ41" s="179"/>
      <c r="GR41" s="179"/>
      <c r="GS41" s="179"/>
      <c r="GT41" s="179"/>
      <c r="GU41" s="179"/>
      <c r="GV41" s="179"/>
      <c r="GW41" s="179"/>
      <c r="GX41" s="179"/>
      <c r="GY41" s="179"/>
      <c r="GZ41" s="179"/>
      <c r="HA41" s="179"/>
      <c r="HB41" s="179"/>
      <c r="HC41" s="179"/>
      <c r="HD41" s="179"/>
      <c r="HE41" s="179"/>
      <c r="HF41" s="179"/>
      <c r="HG41" s="179"/>
      <c r="HH41" s="179"/>
      <c r="HI41" s="179"/>
      <c r="HJ41" s="179"/>
      <c r="HK41" s="179"/>
      <c r="HL41" s="179"/>
      <c r="HM41" s="179"/>
      <c r="HN41" s="179"/>
      <c r="HO41" s="179"/>
      <c r="HP41" s="179"/>
      <c r="HQ41" s="179"/>
      <c r="HR41" s="179"/>
      <c r="HS41" s="179"/>
      <c r="HT41" s="179"/>
      <c r="HU41" s="179"/>
      <c r="HV41" s="179"/>
      <c r="HW41" s="179"/>
      <c r="HX41" s="179"/>
      <c r="HY41" s="179"/>
      <c r="HZ41" s="179"/>
      <c r="IA41" s="179"/>
      <c r="IB41" s="179"/>
      <c r="IC41" s="179"/>
      <c r="ID41" s="179"/>
      <c r="IE41" s="179"/>
      <c r="IF41" s="179"/>
      <c r="IG41" s="179"/>
      <c r="IH41" s="179"/>
      <c r="II41" s="179"/>
      <c r="IJ41" s="179"/>
      <c r="IK41" s="179"/>
      <c r="IL41" s="179"/>
      <c r="IM41" s="179"/>
      <c r="IN41" s="179"/>
      <c r="IO41" s="179"/>
      <c r="IP41" s="179"/>
    </row>
    <row r="42" s="180" customFormat="1" ht="24" customHeight="1" spans="1:250">
      <c r="A42" s="179"/>
      <c r="B42" s="205"/>
      <c r="C42" s="179"/>
      <c r="D42" s="206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79"/>
      <c r="BD42" s="179"/>
      <c r="BE42" s="179"/>
      <c r="BF42" s="179"/>
      <c r="BG42" s="179"/>
      <c r="BH42" s="179"/>
      <c r="BI42" s="179"/>
      <c r="BJ42" s="179"/>
      <c r="BK42" s="179"/>
      <c r="BL42" s="179"/>
      <c r="BM42" s="179"/>
      <c r="BN42" s="179"/>
      <c r="BO42" s="179"/>
      <c r="BP42" s="179"/>
      <c r="BQ42" s="179"/>
      <c r="BR42" s="179"/>
      <c r="BS42" s="179"/>
      <c r="BT42" s="179"/>
      <c r="BU42" s="179"/>
      <c r="BV42" s="179"/>
      <c r="BW42" s="179"/>
      <c r="BX42" s="179"/>
      <c r="BY42" s="179"/>
      <c r="BZ42" s="179"/>
      <c r="CA42" s="179"/>
      <c r="CB42" s="179"/>
      <c r="CC42" s="179"/>
      <c r="CD42" s="179"/>
      <c r="CE42" s="179"/>
      <c r="CF42" s="179"/>
      <c r="CG42" s="179"/>
      <c r="CH42" s="179"/>
      <c r="CI42" s="179"/>
      <c r="CJ42" s="179"/>
      <c r="CK42" s="179"/>
      <c r="CL42" s="179"/>
      <c r="CM42" s="179"/>
      <c r="CN42" s="179"/>
      <c r="CO42" s="179"/>
      <c r="CP42" s="179"/>
      <c r="CQ42" s="179"/>
      <c r="CR42" s="179"/>
      <c r="CS42" s="179"/>
      <c r="CT42" s="179"/>
      <c r="CU42" s="179"/>
      <c r="CV42" s="179"/>
      <c r="CW42" s="179"/>
      <c r="CX42" s="179"/>
      <c r="CY42" s="179"/>
      <c r="CZ42" s="179"/>
      <c r="DA42" s="179"/>
      <c r="DB42" s="179"/>
      <c r="DC42" s="179"/>
      <c r="DD42" s="179"/>
      <c r="DE42" s="179"/>
      <c r="DF42" s="179"/>
      <c r="DG42" s="179"/>
      <c r="DH42" s="179"/>
      <c r="DI42" s="179"/>
      <c r="DJ42" s="179"/>
      <c r="DK42" s="179"/>
      <c r="DL42" s="179"/>
      <c r="DM42" s="179"/>
      <c r="DN42" s="179"/>
      <c r="DO42" s="179"/>
      <c r="DP42" s="179"/>
      <c r="DQ42" s="179"/>
      <c r="DR42" s="179"/>
      <c r="DS42" s="179"/>
      <c r="DT42" s="179"/>
      <c r="DU42" s="179"/>
      <c r="DV42" s="179"/>
      <c r="DW42" s="179"/>
      <c r="DX42" s="179"/>
      <c r="DY42" s="179"/>
      <c r="DZ42" s="179"/>
      <c r="EA42" s="179"/>
      <c r="EB42" s="179"/>
      <c r="EC42" s="179"/>
      <c r="ED42" s="179"/>
      <c r="EE42" s="179"/>
      <c r="EF42" s="179"/>
      <c r="EG42" s="179"/>
      <c r="EH42" s="179"/>
      <c r="EI42" s="179"/>
      <c r="EJ42" s="179"/>
      <c r="EK42" s="179"/>
      <c r="EL42" s="179"/>
      <c r="EM42" s="179"/>
      <c r="EN42" s="179"/>
      <c r="EO42" s="179"/>
      <c r="EP42" s="179"/>
      <c r="EQ42" s="179"/>
      <c r="ER42" s="179"/>
      <c r="ES42" s="179"/>
      <c r="ET42" s="179"/>
      <c r="EU42" s="179"/>
      <c r="EV42" s="179"/>
      <c r="EW42" s="179"/>
      <c r="EX42" s="179"/>
      <c r="EY42" s="179"/>
      <c r="EZ42" s="179"/>
      <c r="FA42" s="179"/>
      <c r="FB42" s="179"/>
      <c r="FC42" s="179"/>
      <c r="FD42" s="179"/>
      <c r="FE42" s="179"/>
      <c r="FF42" s="179"/>
      <c r="FG42" s="179"/>
      <c r="FH42" s="179"/>
      <c r="FI42" s="179"/>
      <c r="FJ42" s="179"/>
      <c r="FK42" s="179"/>
      <c r="FL42" s="179"/>
      <c r="FM42" s="179"/>
      <c r="FN42" s="179"/>
      <c r="FO42" s="179"/>
      <c r="FP42" s="179"/>
      <c r="FQ42" s="179"/>
      <c r="FR42" s="179"/>
      <c r="FS42" s="179"/>
      <c r="FT42" s="179"/>
      <c r="FU42" s="179"/>
      <c r="FV42" s="179"/>
      <c r="FW42" s="179"/>
      <c r="FX42" s="179"/>
      <c r="FY42" s="179"/>
      <c r="FZ42" s="179"/>
      <c r="GA42" s="179"/>
      <c r="GB42" s="179"/>
      <c r="GC42" s="179"/>
      <c r="GD42" s="179"/>
      <c r="GE42" s="179"/>
      <c r="GF42" s="179"/>
      <c r="GG42" s="179"/>
      <c r="GH42" s="179"/>
      <c r="GI42" s="179"/>
      <c r="GJ42" s="179"/>
      <c r="GK42" s="179"/>
      <c r="GL42" s="179"/>
      <c r="GM42" s="179"/>
      <c r="GN42" s="179"/>
      <c r="GO42" s="179"/>
      <c r="GP42" s="179"/>
      <c r="GQ42" s="179"/>
      <c r="GR42" s="179"/>
      <c r="GS42" s="179"/>
      <c r="GT42" s="179"/>
      <c r="GU42" s="179"/>
      <c r="GV42" s="179"/>
      <c r="GW42" s="179"/>
      <c r="GX42" s="179"/>
      <c r="GY42" s="179"/>
      <c r="GZ42" s="179"/>
      <c r="HA42" s="179"/>
      <c r="HB42" s="179"/>
      <c r="HC42" s="179"/>
      <c r="HD42" s="179"/>
      <c r="HE42" s="179"/>
      <c r="HF42" s="179"/>
      <c r="HG42" s="179"/>
      <c r="HH42" s="179"/>
      <c r="HI42" s="179"/>
      <c r="HJ42" s="179"/>
      <c r="HK42" s="179"/>
      <c r="HL42" s="179"/>
      <c r="HM42" s="179"/>
      <c r="HN42" s="179"/>
      <c r="HO42" s="179"/>
      <c r="HP42" s="179"/>
      <c r="HQ42" s="179"/>
      <c r="HR42" s="179"/>
      <c r="HS42" s="179"/>
      <c r="HT42" s="179"/>
      <c r="HU42" s="179"/>
      <c r="HV42" s="179"/>
      <c r="HW42" s="179"/>
      <c r="HX42" s="179"/>
      <c r="HY42" s="179"/>
      <c r="HZ42" s="179"/>
      <c r="IA42" s="179"/>
      <c r="IB42" s="179"/>
      <c r="IC42" s="179"/>
      <c r="ID42" s="179"/>
      <c r="IE42" s="179"/>
      <c r="IF42" s="179"/>
      <c r="IG42" s="179"/>
      <c r="IH42" s="179"/>
      <c r="II42" s="179"/>
      <c r="IJ42" s="179"/>
      <c r="IK42" s="179"/>
      <c r="IL42" s="179"/>
      <c r="IM42" s="179"/>
      <c r="IN42" s="179"/>
      <c r="IO42" s="179"/>
      <c r="IP42" s="179"/>
    </row>
    <row r="43" s="180" customFormat="1" ht="24" customHeight="1" spans="1:250">
      <c r="A43" s="179"/>
      <c r="B43" s="205"/>
      <c r="C43" s="179"/>
      <c r="D43" s="206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79"/>
      <c r="BD43" s="179"/>
      <c r="BE43" s="179"/>
      <c r="BF43" s="179"/>
      <c r="BG43" s="179"/>
      <c r="BH43" s="179"/>
      <c r="BI43" s="179"/>
      <c r="BJ43" s="179"/>
      <c r="BK43" s="179"/>
      <c r="BL43" s="179"/>
      <c r="BM43" s="179"/>
      <c r="BN43" s="179"/>
      <c r="BO43" s="179"/>
      <c r="BP43" s="179"/>
      <c r="BQ43" s="179"/>
      <c r="BR43" s="179"/>
      <c r="BS43" s="179"/>
      <c r="BT43" s="179"/>
      <c r="BU43" s="179"/>
      <c r="BV43" s="179"/>
      <c r="BW43" s="179"/>
      <c r="BX43" s="179"/>
      <c r="BY43" s="179"/>
      <c r="BZ43" s="179"/>
      <c r="CA43" s="179"/>
      <c r="CB43" s="179"/>
      <c r="CC43" s="179"/>
      <c r="CD43" s="179"/>
      <c r="CE43" s="179"/>
      <c r="CF43" s="179"/>
      <c r="CG43" s="179"/>
      <c r="CH43" s="179"/>
      <c r="CI43" s="179"/>
      <c r="CJ43" s="179"/>
      <c r="CK43" s="179"/>
      <c r="CL43" s="179"/>
      <c r="CM43" s="179"/>
      <c r="CN43" s="179"/>
      <c r="CO43" s="179"/>
      <c r="CP43" s="179"/>
      <c r="CQ43" s="179"/>
      <c r="CR43" s="179"/>
      <c r="CS43" s="179"/>
      <c r="CT43" s="179"/>
      <c r="CU43" s="179"/>
      <c r="CV43" s="179"/>
      <c r="CW43" s="179"/>
      <c r="CX43" s="179"/>
      <c r="CY43" s="179"/>
      <c r="CZ43" s="179"/>
      <c r="DA43" s="179"/>
      <c r="DB43" s="179"/>
      <c r="DC43" s="179"/>
      <c r="DD43" s="179"/>
      <c r="DE43" s="179"/>
      <c r="DF43" s="179"/>
      <c r="DG43" s="179"/>
      <c r="DH43" s="179"/>
      <c r="DI43" s="179"/>
      <c r="DJ43" s="179"/>
      <c r="DK43" s="179"/>
      <c r="DL43" s="179"/>
      <c r="DM43" s="179"/>
      <c r="DN43" s="179"/>
      <c r="DO43" s="179"/>
      <c r="DP43" s="179"/>
      <c r="DQ43" s="179"/>
      <c r="DR43" s="179"/>
      <c r="DS43" s="179"/>
      <c r="DT43" s="179"/>
      <c r="DU43" s="179"/>
      <c r="DV43" s="179"/>
      <c r="DW43" s="179"/>
      <c r="DX43" s="179"/>
      <c r="DY43" s="179"/>
      <c r="DZ43" s="179"/>
      <c r="EA43" s="179"/>
      <c r="EB43" s="179"/>
      <c r="EC43" s="179"/>
      <c r="ED43" s="179"/>
      <c r="EE43" s="179"/>
      <c r="EF43" s="179"/>
      <c r="EG43" s="179"/>
      <c r="EH43" s="179"/>
      <c r="EI43" s="179"/>
      <c r="EJ43" s="179"/>
      <c r="EK43" s="179"/>
      <c r="EL43" s="179"/>
      <c r="EM43" s="179"/>
      <c r="EN43" s="179"/>
      <c r="EO43" s="179"/>
      <c r="EP43" s="179"/>
      <c r="EQ43" s="179"/>
      <c r="ER43" s="179"/>
      <c r="ES43" s="179"/>
      <c r="ET43" s="179"/>
      <c r="EU43" s="179"/>
      <c r="EV43" s="179"/>
      <c r="EW43" s="179"/>
      <c r="EX43" s="179"/>
      <c r="EY43" s="179"/>
      <c r="EZ43" s="179"/>
      <c r="FA43" s="179"/>
      <c r="FB43" s="179"/>
      <c r="FC43" s="179"/>
      <c r="FD43" s="179"/>
      <c r="FE43" s="179"/>
      <c r="FF43" s="179"/>
      <c r="FG43" s="179"/>
      <c r="FH43" s="179"/>
      <c r="FI43" s="179"/>
      <c r="FJ43" s="179"/>
      <c r="FK43" s="179"/>
      <c r="FL43" s="179"/>
      <c r="FM43" s="179"/>
      <c r="FN43" s="179"/>
      <c r="FO43" s="179"/>
      <c r="FP43" s="179"/>
      <c r="FQ43" s="179"/>
      <c r="FR43" s="179"/>
      <c r="FS43" s="179"/>
      <c r="FT43" s="179"/>
      <c r="FU43" s="179"/>
      <c r="FV43" s="179"/>
      <c r="FW43" s="179"/>
      <c r="FX43" s="179"/>
      <c r="FY43" s="179"/>
      <c r="FZ43" s="179"/>
      <c r="GA43" s="179"/>
      <c r="GB43" s="179"/>
      <c r="GC43" s="179"/>
      <c r="GD43" s="179"/>
      <c r="GE43" s="179"/>
      <c r="GF43" s="179"/>
      <c r="GG43" s="179"/>
      <c r="GH43" s="179"/>
      <c r="GI43" s="179"/>
      <c r="GJ43" s="179"/>
      <c r="GK43" s="179"/>
      <c r="GL43" s="179"/>
      <c r="GM43" s="179"/>
      <c r="GN43" s="179"/>
      <c r="GO43" s="179"/>
      <c r="GP43" s="179"/>
      <c r="GQ43" s="179"/>
      <c r="GR43" s="179"/>
      <c r="GS43" s="179"/>
      <c r="GT43" s="179"/>
      <c r="GU43" s="179"/>
      <c r="GV43" s="179"/>
      <c r="GW43" s="179"/>
      <c r="GX43" s="179"/>
      <c r="GY43" s="179"/>
      <c r="GZ43" s="179"/>
      <c r="HA43" s="179"/>
      <c r="HB43" s="179"/>
      <c r="HC43" s="179"/>
      <c r="HD43" s="179"/>
      <c r="HE43" s="179"/>
      <c r="HF43" s="179"/>
      <c r="HG43" s="179"/>
      <c r="HH43" s="179"/>
      <c r="HI43" s="179"/>
      <c r="HJ43" s="179"/>
      <c r="HK43" s="179"/>
      <c r="HL43" s="179"/>
      <c r="HM43" s="179"/>
      <c r="HN43" s="179"/>
      <c r="HO43" s="179"/>
      <c r="HP43" s="179"/>
      <c r="HQ43" s="179"/>
      <c r="HR43" s="179"/>
      <c r="HS43" s="179"/>
      <c r="HT43" s="179"/>
      <c r="HU43" s="179"/>
      <c r="HV43" s="179"/>
      <c r="HW43" s="179"/>
      <c r="HX43" s="179"/>
      <c r="HY43" s="179"/>
      <c r="HZ43" s="179"/>
      <c r="IA43" s="179"/>
      <c r="IB43" s="179"/>
      <c r="IC43" s="179"/>
      <c r="ID43" s="179"/>
      <c r="IE43" s="179"/>
      <c r="IF43" s="179"/>
      <c r="IG43" s="179"/>
      <c r="IH43" s="179"/>
      <c r="II43" s="179"/>
      <c r="IJ43" s="179"/>
      <c r="IK43" s="179"/>
      <c r="IL43" s="179"/>
      <c r="IM43" s="179"/>
      <c r="IN43" s="179"/>
      <c r="IO43" s="179"/>
      <c r="IP43" s="179"/>
    </row>
    <row r="44" s="180" customFormat="1" ht="24" customHeight="1" spans="1:250">
      <c r="A44" s="179"/>
      <c r="B44" s="205"/>
      <c r="C44" s="179"/>
      <c r="D44" s="206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79"/>
      <c r="BD44" s="179"/>
      <c r="BE44" s="179"/>
      <c r="BF44" s="179"/>
      <c r="BG44" s="179"/>
      <c r="BH44" s="179"/>
      <c r="BI44" s="179"/>
      <c r="BJ44" s="179"/>
      <c r="BK44" s="179"/>
      <c r="BL44" s="179"/>
      <c r="BM44" s="179"/>
      <c r="BN44" s="179"/>
      <c r="BO44" s="179"/>
      <c r="BP44" s="179"/>
      <c r="BQ44" s="179"/>
      <c r="BR44" s="179"/>
      <c r="BS44" s="179"/>
      <c r="BT44" s="179"/>
      <c r="BU44" s="179"/>
      <c r="BV44" s="179"/>
      <c r="BW44" s="179"/>
      <c r="BX44" s="179"/>
      <c r="BY44" s="179"/>
      <c r="BZ44" s="179"/>
      <c r="CA44" s="179"/>
      <c r="CB44" s="179"/>
      <c r="CC44" s="179"/>
      <c r="CD44" s="179"/>
      <c r="CE44" s="179"/>
      <c r="CF44" s="179"/>
      <c r="CG44" s="179"/>
      <c r="CH44" s="179"/>
      <c r="CI44" s="179"/>
      <c r="CJ44" s="179"/>
      <c r="CK44" s="179"/>
      <c r="CL44" s="179"/>
      <c r="CM44" s="179"/>
      <c r="CN44" s="179"/>
      <c r="CO44" s="179"/>
      <c r="CP44" s="179"/>
      <c r="CQ44" s="179"/>
      <c r="CR44" s="179"/>
      <c r="CS44" s="179"/>
      <c r="CT44" s="179"/>
      <c r="CU44" s="179"/>
      <c r="CV44" s="179"/>
      <c r="CW44" s="179"/>
      <c r="CX44" s="179"/>
      <c r="CY44" s="179"/>
      <c r="CZ44" s="179"/>
      <c r="DA44" s="179"/>
      <c r="DB44" s="179"/>
      <c r="DC44" s="179"/>
      <c r="DD44" s="179"/>
      <c r="DE44" s="179"/>
      <c r="DF44" s="179"/>
      <c r="DG44" s="179"/>
      <c r="DH44" s="179"/>
      <c r="DI44" s="179"/>
      <c r="DJ44" s="179"/>
      <c r="DK44" s="179"/>
      <c r="DL44" s="179"/>
      <c r="DM44" s="179"/>
      <c r="DN44" s="179"/>
      <c r="DO44" s="179"/>
      <c r="DP44" s="179"/>
      <c r="DQ44" s="179"/>
      <c r="DR44" s="179"/>
      <c r="DS44" s="179"/>
      <c r="DT44" s="179"/>
      <c r="DU44" s="179"/>
      <c r="DV44" s="179"/>
      <c r="DW44" s="179"/>
      <c r="DX44" s="179"/>
      <c r="DY44" s="179"/>
      <c r="DZ44" s="179"/>
      <c r="EA44" s="179"/>
      <c r="EB44" s="179"/>
      <c r="EC44" s="179"/>
      <c r="ED44" s="179"/>
      <c r="EE44" s="179"/>
      <c r="EF44" s="179"/>
      <c r="EG44" s="179"/>
      <c r="EH44" s="179"/>
      <c r="EI44" s="179"/>
      <c r="EJ44" s="179"/>
      <c r="EK44" s="179"/>
      <c r="EL44" s="179"/>
      <c r="EM44" s="179"/>
      <c r="EN44" s="179"/>
      <c r="EO44" s="179"/>
      <c r="EP44" s="179"/>
      <c r="EQ44" s="179"/>
      <c r="ER44" s="179"/>
      <c r="ES44" s="179"/>
      <c r="ET44" s="179"/>
      <c r="EU44" s="179"/>
      <c r="EV44" s="179"/>
      <c r="EW44" s="179"/>
      <c r="EX44" s="179"/>
      <c r="EY44" s="179"/>
      <c r="EZ44" s="179"/>
      <c r="FA44" s="179"/>
      <c r="FB44" s="179"/>
      <c r="FC44" s="179"/>
      <c r="FD44" s="179"/>
      <c r="FE44" s="179"/>
      <c r="FF44" s="179"/>
      <c r="FG44" s="179"/>
      <c r="FH44" s="179"/>
      <c r="FI44" s="179"/>
      <c r="FJ44" s="179"/>
      <c r="FK44" s="179"/>
      <c r="FL44" s="179"/>
      <c r="FM44" s="179"/>
      <c r="FN44" s="179"/>
      <c r="FO44" s="179"/>
      <c r="FP44" s="179"/>
      <c r="FQ44" s="179"/>
      <c r="FR44" s="179"/>
      <c r="FS44" s="179"/>
      <c r="FT44" s="179"/>
      <c r="FU44" s="179"/>
      <c r="FV44" s="179"/>
      <c r="FW44" s="179"/>
      <c r="FX44" s="179"/>
      <c r="FY44" s="179"/>
      <c r="FZ44" s="179"/>
      <c r="GA44" s="179"/>
      <c r="GB44" s="179"/>
      <c r="GC44" s="179"/>
      <c r="GD44" s="179"/>
      <c r="GE44" s="179"/>
      <c r="GF44" s="179"/>
      <c r="GG44" s="179"/>
      <c r="GH44" s="179"/>
      <c r="GI44" s="179"/>
      <c r="GJ44" s="179"/>
      <c r="GK44" s="179"/>
      <c r="GL44" s="179"/>
      <c r="GM44" s="179"/>
      <c r="GN44" s="179"/>
      <c r="GO44" s="179"/>
      <c r="GP44" s="179"/>
      <c r="GQ44" s="179"/>
      <c r="GR44" s="179"/>
      <c r="GS44" s="179"/>
      <c r="GT44" s="179"/>
      <c r="GU44" s="179"/>
      <c r="GV44" s="179"/>
      <c r="GW44" s="179"/>
      <c r="GX44" s="179"/>
      <c r="GY44" s="179"/>
      <c r="GZ44" s="179"/>
      <c r="HA44" s="179"/>
      <c r="HB44" s="179"/>
      <c r="HC44" s="179"/>
      <c r="HD44" s="179"/>
      <c r="HE44" s="179"/>
      <c r="HF44" s="179"/>
      <c r="HG44" s="179"/>
      <c r="HH44" s="179"/>
      <c r="HI44" s="179"/>
      <c r="HJ44" s="179"/>
      <c r="HK44" s="179"/>
      <c r="HL44" s="179"/>
      <c r="HM44" s="179"/>
      <c r="HN44" s="179"/>
      <c r="HO44" s="179"/>
      <c r="HP44" s="179"/>
      <c r="HQ44" s="179"/>
      <c r="HR44" s="179"/>
      <c r="HS44" s="179"/>
      <c r="HT44" s="179"/>
      <c r="HU44" s="179"/>
      <c r="HV44" s="179"/>
      <c r="HW44" s="179"/>
      <c r="HX44" s="179"/>
      <c r="HY44" s="179"/>
      <c r="HZ44" s="179"/>
      <c r="IA44" s="179"/>
      <c r="IB44" s="179"/>
      <c r="IC44" s="179"/>
      <c r="ID44" s="179"/>
      <c r="IE44" s="179"/>
      <c r="IF44" s="179"/>
      <c r="IG44" s="179"/>
      <c r="IH44" s="179"/>
      <c r="II44" s="179"/>
      <c r="IJ44" s="179"/>
      <c r="IK44" s="179"/>
      <c r="IL44" s="179"/>
      <c r="IM44" s="179"/>
      <c r="IN44" s="179"/>
      <c r="IO44" s="179"/>
      <c r="IP44" s="179"/>
    </row>
    <row r="45" s="180" customFormat="1" ht="24" customHeight="1" spans="1:250">
      <c r="A45" s="179"/>
      <c r="B45" s="205"/>
      <c r="C45" s="179"/>
      <c r="D45" s="206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79"/>
      <c r="BD45" s="179"/>
      <c r="BE45" s="179"/>
      <c r="BF45" s="179"/>
      <c r="BG45" s="179"/>
      <c r="BH45" s="179"/>
      <c r="BI45" s="179"/>
      <c r="BJ45" s="179"/>
      <c r="BK45" s="179"/>
      <c r="BL45" s="179"/>
      <c r="BM45" s="179"/>
      <c r="BN45" s="179"/>
      <c r="BO45" s="179"/>
      <c r="BP45" s="179"/>
      <c r="BQ45" s="179"/>
      <c r="BR45" s="179"/>
      <c r="BS45" s="179"/>
      <c r="BT45" s="179"/>
      <c r="BU45" s="179"/>
      <c r="BV45" s="179"/>
      <c r="BW45" s="179"/>
      <c r="BX45" s="179"/>
      <c r="BY45" s="179"/>
      <c r="BZ45" s="179"/>
      <c r="CA45" s="179"/>
      <c r="CB45" s="179"/>
      <c r="CC45" s="179"/>
      <c r="CD45" s="179"/>
      <c r="CE45" s="179"/>
      <c r="CF45" s="179"/>
      <c r="CG45" s="179"/>
      <c r="CH45" s="179"/>
      <c r="CI45" s="179"/>
      <c r="CJ45" s="179"/>
      <c r="CK45" s="179"/>
      <c r="CL45" s="179"/>
      <c r="CM45" s="179"/>
      <c r="CN45" s="179"/>
      <c r="CO45" s="179"/>
      <c r="CP45" s="179"/>
      <c r="CQ45" s="179"/>
      <c r="CR45" s="179"/>
      <c r="CS45" s="179"/>
      <c r="CT45" s="179"/>
      <c r="CU45" s="179"/>
      <c r="CV45" s="179"/>
      <c r="CW45" s="179"/>
      <c r="CX45" s="179"/>
      <c r="CY45" s="179"/>
      <c r="CZ45" s="179"/>
      <c r="DA45" s="179"/>
      <c r="DB45" s="179"/>
      <c r="DC45" s="179"/>
      <c r="DD45" s="179"/>
      <c r="DE45" s="179"/>
      <c r="DF45" s="179"/>
      <c r="DG45" s="179"/>
      <c r="DH45" s="179"/>
      <c r="DI45" s="179"/>
      <c r="DJ45" s="179"/>
      <c r="DK45" s="179"/>
      <c r="DL45" s="179"/>
      <c r="DM45" s="179"/>
      <c r="DN45" s="179"/>
      <c r="DO45" s="179"/>
      <c r="DP45" s="179"/>
      <c r="DQ45" s="179"/>
      <c r="DR45" s="179"/>
      <c r="DS45" s="179"/>
      <c r="DT45" s="179"/>
      <c r="DU45" s="179"/>
      <c r="DV45" s="179"/>
      <c r="DW45" s="179"/>
      <c r="DX45" s="179"/>
      <c r="DY45" s="179"/>
      <c r="DZ45" s="179"/>
      <c r="EA45" s="179"/>
      <c r="EB45" s="179"/>
      <c r="EC45" s="179"/>
      <c r="ED45" s="179"/>
      <c r="EE45" s="179"/>
      <c r="EF45" s="179"/>
      <c r="EG45" s="179"/>
      <c r="EH45" s="179"/>
      <c r="EI45" s="179"/>
      <c r="EJ45" s="179"/>
      <c r="EK45" s="179"/>
      <c r="EL45" s="179"/>
      <c r="EM45" s="179"/>
      <c r="EN45" s="179"/>
      <c r="EO45" s="179"/>
      <c r="EP45" s="179"/>
      <c r="EQ45" s="179"/>
      <c r="ER45" s="179"/>
      <c r="ES45" s="179"/>
      <c r="ET45" s="179"/>
      <c r="EU45" s="179"/>
      <c r="EV45" s="179"/>
      <c r="EW45" s="179"/>
      <c r="EX45" s="179"/>
      <c r="EY45" s="179"/>
      <c r="EZ45" s="179"/>
      <c r="FA45" s="179"/>
      <c r="FB45" s="179"/>
      <c r="FC45" s="179"/>
      <c r="FD45" s="179"/>
      <c r="FE45" s="179"/>
      <c r="FF45" s="179"/>
      <c r="FG45" s="179"/>
      <c r="FH45" s="179"/>
      <c r="FI45" s="179"/>
      <c r="FJ45" s="179"/>
      <c r="FK45" s="179"/>
      <c r="FL45" s="179"/>
      <c r="FM45" s="179"/>
      <c r="FN45" s="179"/>
      <c r="FO45" s="179"/>
      <c r="FP45" s="179"/>
      <c r="FQ45" s="179"/>
      <c r="FR45" s="179"/>
      <c r="FS45" s="179"/>
      <c r="FT45" s="179"/>
      <c r="FU45" s="179"/>
      <c r="FV45" s="179"/>
      <c r="FW45" s="179"/>
      <c r="FX45" s="179"/>
      <c r="FY45" s="179"/>
      <c r="FZ45" s="179"/>
      <c r="GA45" s="179"/>
      <c r="GB45" s="179"/>
      <c r="GC45" s="179"/>
      <c r="GD45" s="179"/>
      <c r="GE45" s="179"/>
      <c r="GF45" s="179"/>
      <c r="GG45" s="179"/>
      <c r="GH45" s="179"/>
      <c r="GI45" s="179"/>
      <c r="GJ45" s="179"/>
      <c r="GK45" s="179"/>
      <c r="GL45" s="179"/>
      <c r="GM45" s="179"/>
      <c r="GN45" s="179"/>
      <c r="GO45" s="179"/>
      <c r="GP45" s="179"/>
      <c r="GQ45" s="179"/>
      <c r="GR45" s="179"/>
      <c r="GS45" s="179"/>
      <c r="GT45" s="179"/>
      <c r="GU45" s="179"/>
      <c r="GV45" s="179"/>
      <c r="GW45" s="179"/>
      <c r="GX45" s="179"/>
      <c r="GY45" s="179"/>
      <c r="GZ45" s="179"/>
      <c r="HA45" s="179"/>
      <c r="HB45" s="179"/>
      <c r="HC45" s="179"/>
      <c r="HD45" s="179"/>
      <c r="HE45" s="179"/>
      <c r="HF45" s="179"/>
      <c r="HG45" s="179"/>
      <c r="HH45" s="179"/>
      <c r="HI45" s="179"/>
      <c r="HJ45" s="179"/>
      <c r="HK45" s="179"/>
      <c r="HL45" s="179"/>
      <c r="HM45" s="179"/>
      <c r="HN45" s="179"/>
      <c r="HO45" s="179"/>
      <c r="HP45" s="179"/>
      <c r="HQ45" s="179"/>
      <c r="HR45" s="179"/>
      <c r="HS45" s="179"/>
      <c r="HT45" s="179"/>
      <c r="HU45" s="179"/>
      <c r="HV45" s="179"/>
      <c r="HW45" s="179"/>
      <c r="HX45" s="179"/>
      <c r="HY45" s="179"/>
      <c r="HZ45" s="179"/>
      <c r="IA45" s="179"/>
      <c r="IB45" s="179"/>
      <c r="IC45" s="179"/>
      <c r="ID45" s="179"/>
      <c r="IE45" s="179"/>
      <c r="IF45" s="179"/>
      <c r="IG45" s="179"/>
      <c r="IH45" s="179"/>
      <c r="II45" s="179"/>
      <c r="IJ45" s="179"/>
      <c r="IK45" s="179"/>
      <c r="IL45" s="179"/>
      <c r="IM45" s="179"/>
      <c r="IN45" s="179"/>
      <c r="IO45" s="179"/>
      <c r="IP45" s="179"/>
    </row>
    <row r="46" s="180" customFormat="1" ht="24" customHeight="1" spans="1:250">
      <c r="A46" s="179"/>
      <c r="B46" s="205"/>
      <c r="C46" s="179"/>
      <c r="D46" s="206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79"/>
      <c r="BM46" s="179"/>
      <c r="BN46" s="179"/>
      <c r="BO46" s="179"/>
      <c r="BP46" s="179"/>
      <c r="BQ46" s="179"/>
      <c r="BR46" s="179"/>
      <c r="BS46" s="179"/>
      <c r="BT46" s="179"/>
      <c r="BU46" s="179"/>
      <c r="BV46" s="179"/>
      <c r="BW46" s="179"/>
      <c r="BX46" s="179"/>
      <c r="BY46" s="179"/>
      <c r="BZ46" s="179"/>
      <c r="CA46" s="179"/>
      <c r="CB46" s="179"/>
      <c r="CC46" s="179"/>
      <c r="CD46" s="179"/>
      <c r="CE46" s="179"/>
      <c r="CF46" s="179"/>
      <c r="CG46" s="179"/>
      <c r="CH46" s="179"/>
      <c r="CI46" s="179"/>
      <c r="CJ46" s="179"/>
      <c r="CK46" s="179"/>
      <c r="CL46" s="179"/>
      <c r="CM46" s="179"/>
      <c r="CN46" s="179"/>
      <c r="CO46" s="179"/>
      <c r="CP46" s="179"/>
      <c r="CQ46" s="179"/>
      <c r="CR46" s="179"/>
      <c r="CS46" s="179"/>
      <c r="CT46" s="179"/>
      <c r="CU46" s="179"/>
      <c r="CV46" s="179"/>
      <c r="CW46" s="179"/>
      <c r="CX46" s="179"/>
      <c r="CY46" s="179"/>
      <c r="CZ46" s="179"/>
      <c r="DA46" s="179"/>
      <c r="DB46" s="179"/>
      <c r="DC46" s="179"/>
      <c r="DD46" s="179"/>
      <c r="DE46" s="179"/>
      <c r="DF46" s="179"/>
      <c r="DG46" s="179"/>
      <c r="DH46" s="179"/>
      <c r="DI46" s="179"/>
      <c r="DJ46" s="179"/>
      <c r="DK46" s="179"/>
      <c r="DL46" s="179"/>
      <c r="DM46" s="179"/>
      <c r="DN46" s="179"/>
      <c r="DO46" s="179"/>
      <c r="DP46" s="179"/>
      <c r="DQ46" s="179"/>
      <c r="DR46" s="179"/>
      <c r="DS46" s="179"/>
      <c r="DT46" s="179"/>
      <c r="DU46" s="179"/>
      <c r="DV46" s="179"/>
      <c r="DW46" s="179"/>
      <c r="DX46" s="179"/>
      <c r="DY46" s="179"/>
      <c r="DZ46" s="179"/>
      <c r="EA46" s="179"/>
      <c r="EB46" s="179"/>
      <c r="EC46" s="179"/>
      <c r="ED46" s="179"/>
      <c r="EE46" s="179"/>
      <c r="EF46" s="179"/>
      <c r="EG46" s="179"/>
      <c r="EH46" s="179"/>
      <c r="EI46" s="179"/>
      <c r="EJ46" s="179"/>
      <c r="EK46" s="179"/>
      <c r="EL46" s="179"/>
      <c r="EM46" s="179"/>
      <c r="EN46" s="179"/>
      <c r="EO46" s="179"/>
      <c r="EP46" s="179"/>
      <c r="EQ46" s="179"/>
      <c r="ER46" s="179"/>
      <c r="ES46" s="179"/>
      <c r="ET46" s="179"/>
      <c r="EU46" s="179"/>
      <c r="EV46" s="179"/>
      <c r="EW46" s="179"/>
      <c r="EX46" s="179"/>
      <c r="EY46" s="179"/>
      <c r="EZ46" s="179"/>
      <c r="FA46" s="179"/>
      <c r="FB46" s="179"/>
      <c r="FC46" s="179"/>
      <c r="FD46" s="179"/>
      <c r="FE46" s="179"/>
      <c r="FF46" s="179"/>
      <c r="FG46" s="179"/>
      <c r="FH46" s="179"/>
      <c r="FI46" s="179"/>
      <c r="FJ46" s="179"/>
      <c r="FK46" s="179"/>
      <c r="FL46" s="179"/>
      <c r="FM46" s="179"/>
      <c r="FN46" s="179"/>
      <c r="FO46" s="179"/>
      <c r="FP46" s="179"/>
      <c r="FQ46" s="179"/>
      <c r="FR46" s="179"/>
      <c r="FS46" s="179"/>
      <c r="FT46" s="179"/>
      <c r="FU46" s="179"/>
      <c r="FV46" s="179"/>
      <c r="FW46" s="179"/>
      <c r="FX46" s="179"/>
      <c r="FY46" s="179"/>
      <c r="FZ46" s="179"/>
      <c r="GA46" s="179"/>
      <c r="GB46" s="179"/>
      <c r="GC46" s="179"/>
      <c r="GD46" s="179"/>
      <c r="GE46" s="179"/>
      <c r="GF46" s="179"/>
      <c r="GG46" s="179"/>
      <c r="GH46" s="179"/>
      <c r="GI46" s="179"/>
      <c r="GJ46" s="179"/>
      <c r="GK46" s="179"/>
      <c r="GL46" s="179"/>
      <c r="GM46" s="179"/>
      <c r="GN46" s="179"/>
      <c r="GO46" s="179"/>
      <c r="GP46" s="179"/>
      <c r="GQ46" s="179"/>
      <c r="GR46" s="179"/>
      <c r="GS46" s="179"/>
      <c r="GT46" s="179"/>
      <c r="GU46" s="179"/>
      <c r="GV46" s="179"/>
      <c r="GW46" s="179"/>
      <c r="GX46" s="179"/>
      <c r="GY46" s="179"/>
      <c r="GZ46" s="179"/>
      <c r="HA46" s="179"/>
      <c r="HB46" s="179"/>
      <c r="HC46" s="179"/>
      <c r="HD46" s="179"/>
      <c r="HE46" s="179"/>
      <c r="HF46" s="179"/>
      <c r="HG46" s="179"/>
      <c r="HH46" s="179"/>
      <c r="HI46" s="179"/>
      <c r="HJ46" s="179"/>
      <c r="HK46" s="179"/>
      <c r="HL46" s="179"/>
      <c r="HM46" s="179"/>
      <c r="HN46" s="179"/>
      <c r="HO46" s="179"/>
      <c r="HP46" s="179"/>
      <c r="HQ46" s="179"/>
      <c r="HR46" s="179"/>
      <c r="HS46" s="179"/>
      <c r="HT46" s="179"/>
      <c r="HU46" s="179"/>
      <c r="HV46" s="179"/>
      <c r="HW46" s="179"/>
      <c r="HX46" s="179"/>
      <c r="HY46" s="179"/>
      <c r="HZ46" s="179"/>
      <c r="IA46" s="179"/>
      <c r="IB46" s="179"/>
      <c r="IC46" s="179"/>
      <c r="ID46" s="179"/>
      <c r="IE46" s="179"/>
      <c r="IF46" s="179"/>
      <c r="IG46" s="179"/>
      <c r="IH46" s="179"/>
      <c r="II46" s="179"/>
      <c r="IJ46" s="179"/>
      <c r="IK46" s="179"/>
      <c r="IL46" s="179"/>
      <c r="IM46" s="179"/>
      <c r="IN46" s="179"/>
      <c r="IO46" s="179"/>
      <c r="IP46" s="179"/>
    </row>
    <row r="47" s="180" customFormat="1" ht="24" customHeight="1" spans="1:250">
      <c r="A47" s="179"/>
      <c r="B47" s="205"/>
      <c r="C47" s="179"/>
      <c r="D47" s="206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79"/>
      <c r="BG47" s="179"/>
      <c r="BH47" s="179"/>
      <c r="BI47" s="179"/>
      <c r="BJ47" s="179"/>
      <c r="BK47" s="179"/>
      <c r="BL47" s="179"/>
      <c r="BM47" s="179"/>
      <c r="BN47" s="179"/>
      <c r="BO47" s="179"/>
      <c r="BP47" s="179"/>
      <c r="BQ47" s="179"/>
      <c r="BR47" s="179"/>
      <c r="BS47" s="179"/>
      <c r="BT47" s="179"/>
      <c r="BU47" s="179"/>
      <c r="BV47" s="179"/>
      <c r="BW47" s="179"/>
      <c r="BX47" s="179"/>
      <c r="BY47" s="179"/>
      <c r="BZ47" s="179"/>
      <c r="CA47" s="179"/>
      <c r="CB47" s="179"/>
      <c r="CC47" s="179"/>
      <c r="CD47" s="179"/>
      <c r="CE47" s="179"/>
      <c r="CF47" s="179"/>
      <c r="CG47" s="179"/>
      <c r="CH47" s="179"/>
      <c r="CI47" s="179"/>
      <c r="CJ47" s="179"/>
      <c r="CK47" s="179"/>
      <c r="CL47" s="179"/>
      <c r="CM47" s="179"/>
      <c r="CN47" s="179"/>
      <c r="CO47" s="179"/>
      <c r="CP47" s="179"/>
      <c r="CQ47" s="179"/>
      <c r="CR47" s="179"/>
      <c r="CS47" s="179"/>
      <c r="CT47" s="179"/>
      <c r="CU47" s="179"/>
      <c r="CV47" s="179"/>
      <c r="CW47" s="179"/>
      <c r="CX47" s="179"/>
      <c r="CY47" s="179"/>
      <c r="CZ47" s="179"/>
      <c r="DA47" s="179"/>
      <c r="DB47" s="179"/>
      <c r="DC47" s="179"/>
      <c r="DD47" s="179"/>
      <c r="DE47" s="179"/>
      <c r="DF47" s="179"/>
      <c r="DG47" s="179"/>
      <c r="DH47" s="179"/>
      <c r="DI47" s="179"/>
      <c r="DJ47" s="179"/>
      <c r="DK47" s="179"/>
      <c r="DL47" s="179"/>
      <c r="DM47" s="179"/>
      <c r="DN47" s="179"/>
      <c r="DO47" s="179"/>
      <c r="DP47" s="179"/>
      <c r="DQ47" s="179"/>
      <c r="DR47" s="179"/>
      <c r="DS47" s="179"/>
      <c r="DT47" s="179"/>
      <c r="DU47" s="179"/>
      <c r="DV47" s="179"/>
      <c r="DW47" s="179"/>
      <c r="DX47" s="179"/>
      <c r="DY47" s="179"/>
      <c r="DZ47" s="179"/>
      <c r="EA47" s="179"/>
      <c r="EB47" s="179"/>
      <c r="EC47" s="179"/>
      <c r="ED47" s="179"/>
      <c r="EE47" s="179"/>
      <c r="EF47" s="179"/>
      <c r="EG47" s="179"/>
      <c r="EH47" s="179"/>
      <c r="EI47" s="179"/>
      <c r="EJ47" s="179"/>
      <c r="EK47" s="179"/>
      <c r="EL47" s="179"/>
      <c r="EM47" s="179"/>
      <c r="EN47" s="179"/>
      <c r="EO47" s="179"/>
      <c r="EP47" s="179"/>
      <c r="EQ47" s="179"/>
      <c r="ER47" s="179"/>
      <c r="ES47" s="179"/>
      <c r="ET47" s="179"/>
      <c r="EU47" s="179"/>
      <c r="EV47" s="179"/>
      <c r="EW47" s="179"/>
      <c r="EX47" s="179"/>
      <c r="EY47" s="179"/>
      <c r="EZ47" s="179"/>
      <c r="FA47" s="179"/>
      <c r="FB47" s="179"/>
      <c r="FC47" s="179"/>
      <c r="FD47" s="179"/>
      <c r="FE47" s="179"/>
      <c r="FF47" s="179"/>
      <c r="FG47" s="179"/>
      <c r="FH47" s="179"/>
      <c r="FI47" s="179"/>
      <c r="FJ47" s="179"/>
      <c r="FK47" s="179"/>
      <c r="FL47" s="179"/>
      <c r="FM47" s="179"/>
      <c r="FN47" s="179"/>
      <c r="FO47" s="179"/>
      <c r="FP47" s="179"/>
      <c r="FQ47" s="179"/>
      <c r="FR47" s="179"/>
      <c r="FS47" s="179"/>
      <c r="FT47" s="179"/>
      <c r="FU47" s="179"/>
      <c r="FV47" s="179"/>
      <c r="FW47" s="179"/>
      <c r="FX47" s="179"/>
      <c r="FY47" s="179"/>
      <c r="FZ47" s="179"/>
      <c r="GA47" s="179"/>
      <c r="GB47" s="179"/>
      <c r="GC47" s="179"/>
      <c r="GD47" s="179"/>
      <c r="GE47" s="179"/>
      <c r="GF47" s="179"/>
      <c r="GG47" s="179"/>
      <c r="GH47" s="179"/>
      <c r="GI47" s="179"/>
      <c r="GJ47" s="179"/>
      <c r="GK47" s="179"/>
      <c r="GL47" s="179"/>
      <c r="GM47" s="179"/>
      <c r="GN47" s="179"/>
      <c r="GO47" s="179"/>
      <c r="GP47" s="179"/>
      <c r="GQ47" s="179"/>
      <c r="GR47" s="179"/>
      <c r="GS47" s="179"/>
      <c r="GT47" s="179"/>
      <c r="GU47" s="179"/>
      <c r="GV47" s="179"/>
      <c r="GW47" s="179"/>
      <c r="GX47" s="179"/>
      <c r="GY47" s="179"/>
      <c r="GZ47" s="179"/>
      <c r="HA47" s="179"/>
      <c r="HB47" s="179"/>
      <c r="HC47" s="179"/>
      <c r="HD47" s="179"/>
      <c r="HE47" s="179"/>
      <c r="HF47" s="179"/>
      <c r="HG47" s="179"/>
      <c r="HH47" s="179"/>
      <c r="HI47" s="179"/>
      <c r="HJ47" s="179"/>
      <c r="HK47" s="179"/>
      <c r="HL47" s="179"/>
      <c r="HM47" s="179"/>
      <c r="HN47" s="179"/>
      <c r="HO47" s="179"/>
      <c r="HP47" s="179"/>
      <c r="HQ47" s="179"/>
      <c r="HR47" s="179"/>
      <c r="HS47" s="179"/>
      <c r="HT47" s="179"/>
      <c r="HU47" s="179"/>
      <c r="HV47" s="179"/>
      <c r="HW47" s="179"/>
      <c r="HX47" s="179"/>
      <c r="HY47" s="179"/>
      <c r="HZ47" s="179"/>
      <c r="IA47" s="179"/>
      <c r="IB47" s="179"/>
      <c r="IC47" s="179"/>
      <c r="ID47" s="179"/>
      <c r="IE47" s="179"/>
      <c r="IF47" s="179"/>
      <c r="IG47" s="179"/>
      <c r="IH47" s="179"/>
      <c r="II47" s="179"/>
      <c r="IJ47" s="179"/>
      <c r="IK47" s="179"/>
      <c r="IL47" s="179"/>
      <c r="IM47" s="179"/>
      <c r="IN47" s="179"/>
      <c r="IO47" s="179"/>
      <c r="IP47" s="179"/>
    </row>
    <row r="48" s="180" customFormat="1" ht="24" customHeight="1" spans="1:250">
      <c r="A48" s="179"/>
      <c r="B48" s="205"/>
      <c r="C48" s="179"/>
      <c r="D48" s="206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  <c r="AY48" s="179"/>
      <c r="AZ48" s="179"/>
      <c r="BA48" s="179"/>
      <c r="BB48" s="179"/>
      <c r="BC48" s="179"/>
      <c r="BD48" s="179"/>
      <c r="BE48" s="179"/>
      <c r="BF48" s="179"/>
      <c r="BG48" s="179"/>
      <c r="BH48" s="179"/>
      <c r="BI48" s="179"/>
      <c r="BJ48" s="179"/>
      <c r="BK48" s="179"/>
      <c r="BL48" s="179"/>
      <c r="BM48" s="179"/>
      <c r="BN48" s="179"/>
      <c r="BO48" s="179"/>
      <c r="BP48" s="179"/>
      <c r="BQ48" s="179"/>
      <c r="BR48" s="179"/>
      <c r="BS48" s="179"/>
      <c r="BT48" s="179"/>
      <c r="BU48" s="179"/>
      <c r="BV48" s="179"/>
      <c r="BW48" s="179"/>
      <c r="BX48" s="179"/>
      <c r="BY48" s="179"/>
      <c r="BZ48" s="179"/>
      <c r="CA48" s="179"/>
      <c r="CB48" s="179"/>
      <c r="CC48" s="179"/>
      <c r="CD48" s="179"/>
      <c r="CE48" s="179"/>
      <c r="CF48" s="179"/>
      <c r="CG48" s="179"/>
      <c r="CH48" s="179"/>
      <c r="CI48" s="179"/>
      <c r="CJ48" s="179"/>
      <c r="CK48" s="179"/>
      <c r="CL48" s="179"/>
      <c r="CM48" s="179"/>
      <c r="CN48" s="179"/>
      <c r="CO48" s="179"/>
      <c r="CP48" s="179"/>
      <c r="CQ48" s="179"/>
      <c r="CR48" s="179"/>
      <c r="CS48" s="179"/>
      <c r="CT48" s="179"/>
      <c r="CU48" s="179"/>
      <c r="CV48" s="179"/>
      <c r="CW48" s="179"/>
      <c r="CX48" s="179"/>
      <c r="CY48" s="179"/>
      <c r="CZ48" s="179"/>
      <c r="DA48" s="179"/>
      <c r="DB48" s="179"/>
      <c r="DC48" s="179"/>
      <c r="DD48" s="179"/>
      <c r="DE48" s="179"/>
      <c r="DF48" s="179"/>
      <c r="DG48" s="179"/>
      <c r="DH48" s="179"/>
      <c r="DI48" s="179"/>
      <c r="DJ48" s="179"/>
      <c r="DK48" s="179"/>
      <c r="DL48" s="179"/>
      <c r="DM48" s="179"/>
      <c r="DN48" s="179"/>
      <c r="DO48" s="179"/>
      <c r="DP48" s="179"/>
      <c r="DQ48" s="179"/>
      <c r="DR48" s="179"/>
      <c r="DS48" s="179"/>
      <c r="DT48" s="179"/>
      <c r="DU48" s="179"/>
      <c r="DV48" s="179"/>
      <c r="DW48" s="179"/>
      <c r="DX48" s="179"/>
      <c r="DY48" s="179"/>
      <c r="DZ48" s="179"/>
      <c r="EA48" s="179"/>
      <c r="EB48" s="179"/>
      <c r="EC48" s="179"/>
      <c r="ED48" s="179"/>
      <c r="EE48" s="179"/>
      <c r="EF48" s="179"/>
      <c r="EG48" s="179"/>
      <c r="EH48" s="179"/>
      <c r="EI48" s="179"/>
      <c r="EJ48" s="179"/>
      <c r="EK48" s="179"/>
      <c r="EL48" s="179"/>
      <c r="EM48" s="179"/>
      <c r="EN48" s="179"/>
      <c r="EO48" s="179"/>
      <c r="EP48" s="179"/>
      <c r="EQ48" s="179"/>
      <c r="ER48" s="179"/>
      <c r="ES48" s="179"/>
      <c r="ET48" s="179"/>
      <c r="EU48" s="179"/>
      <c r="EV48" s="179"/>
      <c r="EW48" s="179"/>
      <c r="EX48" s="179"/>
      <c r="EY48" s="179"/>
      <c r="EZ48" s="179"/>
      <c r="FA48" s="179"/>
      <c r="FB48" s="179"/>
      <c r="FC48" s="179"/>
      <c r="FD48" s="179"/>
      <c r="FE48" s="179"/>
      <c r="FF48" s="179"/>
      <c r="FG48" s="179"/>
      <c r="FH48" s="179"/>
      <c r="FI48" s="179"/>
      <c r="FJ48" s="179"/>
      <c r="FK48" s="179"/>
      <c r="FL48" s="179"/>
      <c r="FM48" s="179"/>
      <c r="FN48" s="179"/>
      <c r="FO48" s="179"/>
      <c r="FP48" s="179"/>
      <c r="FQ48" s="179"/>
      <c r="FR48" s="179"/>
      <c r="FS48" s="179"/>
      <c r="FT48" s="179"/>
      <c r="FU48" s="179"/>
      <c r="FV48" s="179"/>
      <c r="FW48" s="179"/>
      <c r="FX48" s="179"/>
      <c r="FY48" s="179"/>
      <c r="FZ48" s="179"/>
      <c r="GA48" s="179"/>
      <c r="GB48" s="179"/>
      <c r="GC48" s="179"/>
      <c r="GD48" s="179"/>
      <c r="GE48" s="179"/>
      <c r="GF48" s="179"/>
      <c r="GG48" s="179"/>
      <c r="GH48" s="179"/>
      <c r="GI48" s="179"/>
      <c r="GJ48" s="179"/>
      <c r="GK48" s="179"/>
      <c r="GL48" s="179"/>
      <c r="GM48" s="179"/>
      <c r="GN48" s="179"/>
      <c r="GO48" s="179"/>
      <c r="GP48" s="179"/>
      <c r="GQ48" s="179"/>
      <c r="GR48" s="179"/>
      <c r="GS48" s="179"/>
      <c r="GT48" s="179"/>
      <c r="GU48" s="179"/>
      <c r="GV48" s="179"/>
      <c r="GW48" s="179"/>
      <c r="GX48" s="179"/>
      <c r="GY48" s="179"/>
      <c r="GZ48" s="179"/>
      <c r="HA48" s="179"/>
      <c r="HB48" s="179"/>
      <c r="HC48" s="179"/>
      <c r="HD48" s="179"/>
      <c r="HE48" s="179"/>
      <c r="HF48" s="179"/>
      <c r="HG48" s="179"/>
      <c r="HH48" s="179"/>
      <c r="HI48" s="179"/>
      <c r="HJ48" s="179"/>
      <c r="HK48" s="179"/>
      <c r="HL48" s="179"/>
      <c r="HM48" s="179"/>
      <c r="HN48" s="179"/>
      <c r="HO48" s="179"/>
      <c r="HP48" s="179"/>
      <c r="HQ48" s="179"/>
      <c r="HR48" s="179"/>
      <c r="HS48" s="179"/>
      <c r="HT48" s="179"/>
      <c r="HU48" s="179"/>
      <c r="HV48" s="179"/>
      <c r="HW48" s="179"/>
      <c r="HX48" s="179"/>
      <c r="HY48" s="179"/>
      <c r="HZ48" s="179"/>
      <c r="IA48" s="179"/>
      <c r="IB48" s="179"/>
      <c r="IC48" s="179"/>
      <c r="ID48" s="179"/>
      <c r="IE48" s="179"/>
      <c r="IF48" s="179"/>
      <c r="IG48" s="179"/>
      <c r="IH48" s="179"/>
      <c r="II48" s="179"/>
      <c r="IJ48" s="179"/>
      <c r="IK48" s="179"/>
      <c r="IL48" s="179"/>
      <c r="IM48" s="179"/>
      <c r="IN48" s="179"/>
      <c r="IO48" s="179"/>
      <c r="IP48" s="179"/>
    </row>
    <row r="49" s="180" customFormat="1" ht="24" customHeight="1" spans="1:250">
      <c r="A49" s="179"/>
      <c r="B49" s="205"/>
      <c r="C49" s="179"/>
      <c r="D49" s="206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  <c r="BK49" s="179"/>
      <c r="BL49" s="179"/>
      <c r="BM49" s="179"/>
      <c r="BN49" s="179"/>
      <c r="BO49" s="179"/>
      <c r="BP49" s="179"/>
      <c r="BQ49" s="179"/>
      <c r="BR49" s="179"/>
      <c r="BS49" s="179"/>
      <c r="BT49" s="179"/>
      <c r="BU49" s="179"/>
      <c r="BV49" s="179"/>
      <c r="BW49" s="179"/>
      <c r="BX49" s="179"/>
      <c r="BY49" s="179"/>
      <c r="BZ49" s="179"/>
      <c r="CA49" s="179"/>
      <c r="CB49" s="179"/>
      <c r="CC49" s="179"/>
      <c r="CD49" s="179"/>
      <c r="CE49" s="179"/>
      <c r="CF49" s="179"/>
      <c r="CG49" s="179"/>
      <c r="CH49" s="179"/>
      <c r="CI49" s="179"/>
      <c r="CJ49" s="179"/>
      <c r="CK49" s="179"/>
      <c r="CL49" s="179"/>
      <c r="CM49" s="179"/>
      <c r="CN49" s="179"/>
      <c r="CO49" s="179"/>
      <c r="CP49" s="179"/>
      <c r="CQ49" s="179"/>
      <c r="CR49" s="179"/>
      <c r="CS49" s="179"/>
      <c r="CT49" s="179"/>
      <c r="CU49" s="179"/>
      <c r="CV49" s="179"/>
      <c r="CW49" s="179"/>
      <c r="CX49" s="179"/>
      <c r="CY49" s="179"/>
      <c r="CZ49" s="179"/>
      <c r="DA49" s="179"/>
      <c r="DB49" s="179"/>
      <c r="DC49" s="179"/>
      <c r="DD49" s="179"/>
      <c r="DE49" s="179"/>
      <c r="DF49" s="179"/>
      <c r="DG49" s="179"/>
      <c r="DH49" s="179"/>
      <c r="DI49" s="179"/>
      <c r="DJ49" s="179"/>
      <c r="DK49" s="179"/>
      <c r="DL49" s="179"/>
      <c r="DM49" s="179"/>
      <c r="DN49" s="179"/>
      <c r="DO49" s="179"/>
      <c r="DP49" s="179"/>
      <c r="DQ49" s="179"/>
      <c r="DR49" s="179"/>
      <c r="DS49" s="179"/>
      <c r="DT49" s="179"/>
      <c r="DU49" s="179"/>
      <c r="DV49" s="179"/>
      <c r="DW49" s="179"/>
      <c r="DX49" s="179"/>
      <c r="DY49" s="179"/>
      <c r="DZ49" s="179"/>
      <c r="EA49" s="179"/>
      <c r="EB49" s="179"/>
      <c r="EC49" s="179"/>
      <c r="ED49" s="179"/>
      <c r="EE49" s="179"/>
      <c r="EF49" s="179"/>
      <c r="EG49" s="179"/>
      <c r="EH49" s="179"/>
      <c r="EI49" s="179"/>
      <c r="EJ49" s="179"/>
      <c r="EK49" s="179"/>
      <c r="EL49" s="179"/>
      <c r="EM49" s="179"/>
      <c r="EN49" s="179"/>
      <c r="EO49" s="179"/>
      <c r="EP49" s="179"/>
      <c r="EQ49" s="179"/>
      <c r="ER49" s="179"/>
      <c r="ES49" s="179"/>
      <c r="ET49" s="179"/>
      <c r="EU49" s="179"/>
      <c r="EV49" s="179"/>
      <c r="EW49" s="179"/>
      <c r="EX49" s="179"/>
      <c r="EY49" s="179"/>
      <c r="EZ49" s="179"/>
      <c r="FA49" s="179"/>
      <c r="FB49" s="179"/>
      <c r="FC49" s="179"/>
      <c r="FD49" s="179"/>
      <c r="FE49" s="179"/>
      <c r="FF49" s="179"/>
      <c r="FG49" s="179"/>
      <c r="FH49" s="179"/>
      <c r="FI49" s="179"/>
      <c r="FJ49" s="179"/>
      <c r="FK49" s="179"/>
      <c r="FL49" s="179"/>
      <c r="FM49" s="179"/>
      <c r="FN49" s="179"/>
      <c r="FO49" s="179"/>
      <c r="FP49" s="179"/>
      <c r="FQ49" s="179"/>
      <c r="FR49" s="179"/>
      <c r="FS49" s="179"/>
      <c r="FT49" s="179"/>
      <c r="FU49" s="179"/>
      <c r="FV49" s="179"/>
      <c r="FW49" s="179"/>
      <c r="FX49" s="179"/>
      <c r="FY49" s="179"/>
      <c r="FZ49" s="179"/>
      <c r="GA49" s="179"/>
      <c r="GB49" s="179"/>
      <c r="GC49" s="179"/>
      <c r="GD49" s="179"/>
      <c r="GE49" s="179"/>
      <c r="GF49" s="179"/>
      <c r="GG49" s="179"/>
      <c r="GH49" s="179"/>
      <c r="GI49" s="179"/>
      <c r="GJ49" s="179"/>
      <c r="GK49" s="179"/>
      <c r="GL49" s="179"/>
      <c r="GM49" s="179"/>
      <c r="GN49" s="179"/>
      <c r="GO49" s="179"/>
      <c r="GP49" s="179"/>
      <c r="GQ49" s="179"/>
      <c r="GR49" s="179"/>
      <c r="GS49" s="179"/>
      <c r="GT49" s="179"/>
      <c r="GU49" s="179"/>
      <c r="GV49" s="179"/>
      <c r="GW49" s="179"/>
      <c r="GX49" s="179"/>
      <c r="GY49" s="179"/>
      <c r="GZ49" s="179"/>
      <c r="HA49" s="179"/>
      <c r="HB49" s="179"/>
      <c r="HC49" s="179"/>
      <c r="HD49" s="179"/>
      <c r="HE49" s="179"/>
      <c r="HF49" s="179"/>
      <c r="HG49" s="179"/>
      <c r="HH49" s="179"/>
      <c r="HI49" s="179"/>
      <c r="HJ49" s="179"/>
      <c r="HK49" s="179"/>
      <c r="HL49" s="179"/>
      <c r="HM49" s="179"/>
      <c r="HN49" s="179"/>
      <c r="HO49" s="179"/>
      <c r="HP49" s="179"/>
      <c r="HQ49" s="179"/>
      <c r="HR49" s="179"/>
      <c r="HS49" s="179"/>
      <c r="HT49" s="179"/>
      <c r="HU49" s="179"/>
      <c r="HV49" s="179"/>
      <c r="HW49" s="179"/>
      <c r="HX49" s="179"/>
      <c r="HY49" s="179"/>
      <c r="HZ49" s="179"/>
      <c r="IA49" s="179"/>
      <c r="IB49" s="179"/>
      <c r="IC49" s="179"/>
      <c r="ID49" s="179"/>
      <c r="IE49" s="179"/>
      <c r="IF49" s="179"/>
      <c r="IG49" s="179"/>
      <c r="IH49" s="179"/>
      <c r="II49" s="179"/>
      <c r="IJ49" s="179"/>
      <c r="IK49" s="179"/>
      <c r="IL49" s="179"/>
      <c r="IM49" s="179"/>
      <c r="IN49" s="179"/>
      <c r="IO49" s="179"/>
      <c r="IP49" s="179"/>
    </row>
    <row r="50" s="180" customFormat="1" ht="24" customHeight="1" spans="1:250">
      <c r="A50" s="179"/>
      <c r="B50" s="205"/>
      <c r="C50" s="179"/>
      <c r="D50" s="206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179"/>
      <c r="BN50" s="179"/>
      <c r="BO50" s="179"/>
      <c r="BP50" s="179"/>
      <c r="BQ50" s="179"/>
      <c r="BR50" s="179"/>
      <c r="BS50" s="179"/>
      <c r="BT50" s="179"/>
      <c r="BU50" s="179"/>
      <c r="BV50" s="179"/>
      <c r="BW50" s="179"/>
      <c r="BX50" s="179"/>
      <c r="BY50" s="179"/>
      <c r="BZ50" s="179"/>
      <c r="CA50" s="179"/>
      <c r="CB50" s="179"/>
      <c r="CC50" s="179"/>
      <c r="CD50" s="179"/>
      <c r="CE50" s="179"/>
      <c r="CF50" s="179"/>
      <c r="CG50" s="179"/>
      <c r="CH50" s="179"/>
      <c r="CI50" s="179"/>
      <c r="CJ50" s="179"/>
      <c r="CK50" s="179"/>
      <c r="CL50" s="179"/>
      <c r="CM50" s="179"/>
      <c r="CN50" s="179"/>
      <c r="CO50" s="179"/>
      <c r="CP50" s="179"/>
      <c r="CQ50" s="179"/>
      <c r="CR50" s="179"/>
      <c r="CS50" s="179"/>
      <c r="CT50" s="179"/>
      <c r="CU50" s="179"/>
      <c r="CV50" s="179"/>
      <c r="CW50" s="179"/>
      <c r="CX50" s="179"/>
      <c r="CY50" s="179"/>
      <c r="CZ50" s="179"/>
      <c r="DA50" s="179"/>
      <c r="DB50" s="179"/>
      <c r="DC50" s="179"/>
      <c r="DD50" s="179"/>
      <c r="DE50" s="179"/>
      <c r="DF50" s="179"/>
      <c r="DG50" s="179"/>
      <c r="DH50" s="179"/>
      <c r="DI50" s="179"/>
      <c r="DJ50" s="179"/>
      <c r="DK50" s="179"/>
      <c r="DL50" s="179"/>
      <c r="DM50" s="179"/>
      <c r="DN50" s="179"/>
      <c r="DO50" s="179"/>
      <c r="DP50" s="179"/>
      <c r="DQ50" s="179"/>
      <c r="DR50" s="179"/>
      <c r="DS50" s="179"/>
      <c r="DT50" s="179"/>
      <c r="DU50" s="179"/>
      <c r="DV50" s="179"/>
      <c r="DW50" s="179"/>
      <c r="DX50" s="179"/>
      <c r="DY50" s="179"/>
      <c r="DZ50" s="179"/>
      <c r="EA50" s="179"/>
      <c r="EB50" s="179"/>
      <c r="EC50" s="179"/>
      <c r="ED50" s="179"/>
      <c r="EE50" s="179"/>
      <c r="EF50" s="179"/>
      <c r="EG50" s="179"/>
      <c r="EH50" s="179"/>
      <c r="EI50" s="179"/>
      <c r="EJ50" s="179"/>
      <c r="EK50" s="179"/>
      <c r="EL50" s="179"/>
      <c r="EM50" s="179"/>
      <c r="EN50" s="179"/>
      <c r="EO50" s="179"/>
      <c r="EP50" s="179"/>
      <c r="EQ50" s="179"/>
      <c r="ER50" s="179"/>
      <c r="ES50" s="179"/>
      <c r="ET50" s="179"/>
      <c r="EU50" s="179"/>
      <c r="EV50" s="179"/>
      <c r="EW50" s="179"/>
      <c r="EX50" s="179"/>
      <c r="EY50" s="179"/>
      <c r="EZ50" s="179"/>
      <c r="FA50" s="179"/>
      <c r="FB50" s="179"/>
      <c r="FC50" s="179"/>
      <c r="FD50" s="179"/>
      <c r="FE50" s="179"/>
      <c r="FF50" s="179"/>
      <c r="FG50" s="179"/>
      <c r="FH50" s="179"/>
      <c r="FI50" s="179"/>
      <c r="FJ50" s="179"/>
      <c r="FK50" s="179"/>
      <c r="FL50" s="179"/>
      <c r="FM50" s="179"/>
      <c r="FN50" s="179"/>
      <c r="FO50" s="179"/>
      <c r="FP50" s="179"/>
      <c r="FQ50" s="179"/>
      <c r="FR50" s="179"/>
      <c r="FS50" s="179"/>
      <c r="FT50" s="179"/>
      <c r="FU50" s="179"/>
      <c r="FV50" s="179"/>
      <c r="FW50" s="179"/>
      <c r="FX50" s="179"/>
      <c r="FY50" s="179"/>
      <c r="FZ50" s="179"/>
      <c r="GA50" s="179"/>
      <c r="GB50" s="179"/>
      <c r="GC50" s="179"/>
      <c r="GD50" s="179"/>
      <c r="GE50" s="179"/>
      <c r="GF50" s="179"/>
      <c r="GG50" s="179"/>
      <c r="GH50" s="179"/>
      <c r="GI50" s="179"/>
      <c r="GJ50" s="179"/>
      <c r="GK50" s="179"/>
      <c r="GL50" s="179"/>
      <c r="GM50" s="179"/>
      <c r="GN50" s="179"/>
      <c r="GO50" s="179"/>
      <c r="GP50" s="179"/>
      <c r="GQ50" s="179"/>
      <c r="GR50" s="179"/>
      <c r="GS50" s="179"/>
      <c r="GT50" s="179"/>
      <c r="GU50" s="179"/>
      <c r="GV50" s="179"/>
      <c r="GW50" s="179"/>
      <c r="GX50" s="179"/>
      <c r="GY50" s="179"/>
      <c r="GZ50" s="179"/>
      <c r="HA50" s="179"/>
      <c r="HB50" s="179"/>
      <c r="HC50" s="179"/>
      <c r="HD50" s="179"/>
      <c r="HE50" s="179"/>
      <c r="HF50" s="179"/>
      <c r="HG50" s="179"/>
      <c r="HH50" s="179"/>
      <c r="HI50" s="179"/>
      <c r="HJ50" s="179"/>
      <c r="HK50" s="179"/>
      <c r="HL50" s="179"/>
      <c r="HM50" s="179"/>
      <c r="HN50" s="179"/>
      <c r="HO50" s="179"/>
      <c r="HP50" s="179"/>
      <c r="HQ50" s="179"/>
      <c r="HR50" s="179"/>
      <c r="HS50" s="179"/>
      <c r="HT50" s="179"/>
      <c r="HU50" s="179"/>
      <c r="HV50" s="179"/>
      <c r="HW50" s="179"/>
      <c r="HX50" s="179"/>
      <c r="HY50" s="179"/>
      <c r="HZ50" s="179"/>
      <c r="IA50" s="179"/>
      <c r="IB50" s="179"/>
      <c r="IC50" s="179"/>
      <c r="ID50" s="179"/>
      <c r="IE50" s="179"/>
      <c r="IF50" s="179"/>
      <c r="IG50" s="179"/>
      <c r="IH50" s="179"/>
      <c r="II50" s="179"/>
      <c r="IJ50" s="179"/>
      <c r="IK50" s="179"/>
      <c r="IL50" s="179"/>
      <c r="IM50" s="179"/>
      <c r="IN50" s="179"/>
      <c r="IO50" s="179"/>
      <c r="IP50" s="179"/>
    </row>
    <row r="51" s="180" customFormat="1" ht="24" customHeight="1" spans="1:250">
      <c r="A51" s="179"/>
      <c r="B51" s="205"/>
      <c r="C51" s="179"/>
      <c r="D51" s="206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79"/>
      <c r="AK51" s="179"/>
      <c r="AL51" s="179"/>
      <c r="AM51" s="179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79"/>
      <c r="BG51" s="179"/>
      <c r="BH51" s="179"/>
      <c r="BI51" s="179"/>
      <c r="BJ51" s="179"/>
      <c r="BK51" s="179"/>
      <c r="BL51" s="179"/>
      <c r="BM51" s="179"/>
      <c r="BN51" s="179"/>
      <c r="BO51" s="179"/>
      <c r="BP51" s="179"/>
      <c r="BQ51" s="179"/>
      <c r="BR51" s="179"/>
      <c r="BS51" s="179"/>
      <c r="BT51" s="179"/>
      <c r="BU51" s="179"/>
      <c r="BV51" s="179"/>
      <c r="BW51" s="179"/>
      <c r="BX51" s="179"/>
      <c r="BY51" s="179"/>
      <c r="BZ51" s="179"/>
      <c r="CA51" s="179"/>
      <c r="CB51" s="179"/>
      <c r="CC51" s="179"/>
      <c r="CD51" s="179"/>
      <c r="CE51" s="179"/>
      <c r="CF51" s="179"/>
      <c r="CG51" s="179"/>
      <c r="CH51" s="179"/>
      <c r="CI51" s="179"/>
      <c r="CJ51" s="179"/>
      <c r="CK51" s="179"/>
      <c r="CL51" s="179"/>
      <c r="CM51" s="179"/>
      <c r="CN51" s="179"/>
      <c r="CO51" s="179"/>
      <c r="CP51" s="179"/>
      <c r="CQ51" s="179"/>
      <c r="CR51" s="179"/>
      <c r="CS51" s="179"/>
      <c r="CT51" s="179"/>
      <c r="CU51" s="179"/>
      <c r="CV51" s="179"/>
      <c r="CW51" s="179"/>
      <c r="CX51" s="179"/>
      <c r="CY51" s="179"/>
      <c r="CZ51" s="179"/>
      <c r="DA51" s="179"/>
      <c r="DB51" s="179"/>
      <c r="DC51" s="179"/>
      <c r="DD51" s="179"/>
      <c r="DE51" s="179"/>
      <c r="DF51" s="179"/>
      <c r="DG51" s="179"/>
      <c r="DH51" s="179"/>
      <c r="DI51" s="179"/>
      <c r="DJ51" s="179"/>
      <c r="DK51" s="179"/>
      <c r="DL51" s="179"/>
      <c r="DM51" s="179"/>
      <c r="DN51" s="179"/>
      <c r="DO51" s="179"/>
      <c r="DP51" s="179"/>
      <c r="DQ51" s="179"/>
      <c r="DR51" s="179"/>
      <c r="DS51" s="179"/>
      <c r="DT51" s="179"/>
      <c r="DU51" s="179"/>
      <c r="DV51" s="179"/>
      <c r="DW51" s="179"/>
      <c r="DX51" s="179"/>
      <c r="DY51" s="179"/>
      <c r="DZ51" s="179"/>
      <c r="EA51" s="179"/>
      <c r="EB51" s="179"/>
      <c r="EC51" s="179"/>
      <c r="ED51" s="179"/>
      <c r="EE51" s="179"/>
      <c r="EF51" s="179"/>
      <c r="EG51" s="179"/>
      <c r="EH51" s="179"/>
      <c r="EI51" s="179"/>
      <c r="EJ51" s="179"/>
      <c r="EK51" s="179"/>
      <c r="EL51" s="179"/>
      <c r="EM51" s="179"/>
      <c r="EN51" s="179"/>
      <c r="EO51" s="179"/>
      <c r="EP51" s="179"/>
      <c r="EQ51" s="179"/>
      <c r="ER51" s="179"/>
      <c r="ES51" s="179"/>
      <c r="ET51" s="179"/>
      <c r="EU51" s="179"/>
      <c r="EV51" s="179"/>
      <c r="EW51" s="179"/>
      <c r="EX51" s="179"/>
      <c r="EY51" s="179"/>
      <c r="EZ51" s="179"/>
      <c r="FA51" s="179"/>
      <c r="FB51" s="179"/>
      <c r="FC51" s="179"/>
      <c r="FD51" s="179"/>
      <c r="FE51" s="179"/>
      <c r="FF51" s="179"/>
      <c r="FG51" s="179"/>
      <c r="FH51" s="179"/>
      <c r="FI51" s="179"/>
      <c r="FJ51" s="179"/>
      <c r="FK51" s="179"/>
      <c r="FL51" s="179"/>
      <c r="FM51" s="179"/>
      <c r="FN51" s="179"/>
      <c r="FO51" s="179"/>
      <c r="FP51" s="179"/>
      <c r="FQ51" s="179"/>
      <c r="FR51" s="179"/>
      <c r="FS51" s="179"/>
      <c r="FT51" s="179"/>
      <c r="FU51" s="179"/>
      <c r="FV51" s="179"/>
      <c r="FW51" s="179"/>
      <c r="FX51" s="179"/>
      <c r="FY51" s="179"/>
      <c r="FZ51" s="179"/>
      <c r="GA51" s="179"/>
      <c r="GB51" s="179"/>
      <c r="GC51" s="179"/>
      <c r="GD51" s="179"/>
      <c r="GE51" s="179"/>
      <c r="GF51" s="179"/>
      <c r="GG51" s="179"/>
      <c r="GH51" s="179"/>
      <c r="GI51" s="179"/>
      <c r="GJ51" s="179"/>
      <c r="GK51" s="179"/>
      <c r="GL51" s="179"/>
      <c r="GM51" s="179"/>
      <c r="GN51" s="179"/>
      <c r="GO51" s="179"/>
      <c r="GP51" s="179"/>
      <c r="GQ51" s="179"/>
      <c r="GR51" s="179"/>
      <c r="GS51" s="179"/>
      <c r="GT51" s="179"/>
      <c r="GU51" s="179"/>
      <c r="GV51" s="179"/>
      <c r="GW51" s="179"/>
      <c r="GX51" s="179"/>
      <c r="GY51" s="179"/>
      <c r="GZ51" s="179"/>
      <c r="HA51" s="179"/>
      <c r="HB51" s="179"/>
      <c r="HC51" s="179"/>
      <c r="HD51" s="179"/>
      <c r="HE51" s="179"/>
      <c r="HF51" s="179"/>
      <c r="HG51" s="179"/>
      <c r="HH51" s="179"/>
      <c r="HI51" s="179"/>
      <c r="HJ51" s="179"/>
      <c r="HK51" s="179"/>
      <c r="HL51" s="179"/>
      <c r="HM51" s="179"/>
      <c r="HN51" s="179"/>
      <c r="HO51" s="179"/>
      <c r="HP51" s="179"/>
      <c r="HQ51" s="179"/>
      <c r="HR51" s="179"/>
      <c r="HS51" s="179"/>
      <c r="HT51" s="179"/>
      <c r="HU51" s="179"/>
      <c r="HV51" s="179"/>
      <c r="HW51" s="179"/>
      <c r="HX51" s="179"/>
      <c r="HY51" s="179"/>
      <c r="HZ51" s="179"/>
      <c r="IA51" s="179"/>
      <c r="IB51" s="179"/>
      <c r="IC51" s="179"/>
      <c r="ID51" s="179"/>
      <c r="IE51" s="179"/>
      <c r="IF51" s="179"/>
      <c r="IG51" s="179"/>
      <c r="IH51" s="179"/>
      <c r="II51" s="179"/>
      <c r="IJ51" s="179"/>
      <c r="IK51" s="179"/>
      <c r="IL51" s="179"/>
      <c r="IM51" s="179"/>
      <c r="IN51" s="179"/>
      <c r="IO51" s="179"/>
      <c r="IP51" s="179"/>
    </row>
    <row r="52" s="180" customFormat="1" ht="24" customHeight="1" spans="1:250">
      <c r="A52" s="179"/>
      <c r="B52" s="205"/>
      <c r="C52" s="179"/>
      <c r="D52" s="206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79"/>
      <c r="AK52" s="179"/>
      <c r="AL52" s="179"/>
      <c r="AM52" s="179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  <c r="BD52" s="179"/>
      <c r="BE52" s="179"/>
      <c r="BF52" s="179"/>
      <c r="BG52" s="179"/>
      <c r="BH52" s="179"/>
      <c r="BI52" s="179"/>
      <c r="BJ52" s="179"/>
      <c r="BK52" s="179"/>
      <c r="BL52" s="179"/>
      <c r="BM52" s="179"/>
      <c r="BN52" s="179"/>
      <c r="BO52" s="179"/>
      <c r="BP52" s="179"/>
      <c r="BQ52" s="179"/>
      <c r="BR52" s="179"/>
      <c r="BS52" s="179"/>
      <c r="BT52" s="179"/>
      <c r="BU52" s="179"/>
      <c r="BV52" s="179"/>
      <c r="BW52" s="179"/>
      <c r="BX52" s="179"/>
      <c r="BY52" s="179"/>
      <c r="BZ52" s="179"/>
      <c r="CA52" s="179"/>
      <c r="CB52" s="179"/>
      <c r="CC52" s="179"/>
      <c r="CD52" s="179"/>
      <c r="CE52" s="179"/>
      <c r="CF52" s="179"/>
      <c r="CG52" s="179"/>
      <c r="CH52" s="179"/>
      <c r="CI52" s="179"/>
      <c r="CJ52" s="179"/>
      <c r="CK52" s="179"/>
      <c r="CL52" s="179"/>
      <c r="CM52" s="179"/>
      <c r="CN52" s="179"/>
      <c r="CO52" s="179"/>
      <c r="CP52" s="179"/>
      <c r="CQ52" s="179"/>
      <c r="CR52" s="179"/>
      <c r="CS52" s="179"/>
      <c r="CT52" s="179"/>
      <c r="CU52" s="179"/>
      <c r="CV52" s="179"/>
      <c r="CW52" s="179"/>
      <c r="CX52" s="179"/>
      <c r="CY52" s="179"/>
      <c r="CZ52" s="179"/>
      <c r="DA52" s="179"/>
      <c r="DB52" s="179"/>
      <c r="DC52" s="179"/>
      <c r="DD52" s="179"/>
      <c r="DE52" s="179"/>
      <c r="DF52" s="179"/>
      <c r="DG52" s="179"/>
      <c r="DH52" s="179"/>
      <c r="DI52" s="179"/>
      <c r="DJ52" s="179"/>
      <c r="DK52" s="179"/>
      <c r="DL52" s="179"/>
      <c r="DM52" s="179"/>
      <c r="DN52" s="179"/>
      <c r="DO52" s="179"/>
      <c r="DP52" s="179"/>
      <c r="DQ52" s="179"/>
      <c r="DR52" s="179"/>
      <c r="DS52" s="179"/>
      <c r="DT52" s="179"/>
      <c r="DU52" s="179"/>
      <c r="DV52" s="179"/>
      <c r="DW52" s="179"/>
      <c r="DX52" s="179"/>
      <c r="DY52" s="179"/>
      <c r="DZ52" s="179"/>
      <c r="EA52" s="179"/>
      <c r="EB52" s="179"/>
      <c r="EC52" s="179"/>
      <c r="ED52" s="179"/>
      <c r="EE52" s="179"/>
      <c r="EF52" s="179"/>
      <c r="EG52" s="179"/>
      <c r="EH52" s="179"/>
      <c r="EI52" s="179"/>
      <c r="EJ52" s="179"/>
      <c r="EK52" s="179"/>
      <c r="EL52" s="179"/>
      <c r="EM52" s="179"/>
      <c r="EN52" s="179"/>
      <c r="EO52" s="179"/>
      <c r="EP52" s="179"/>
      <c r="EQ52" s="179"/>
      <c r="ER52" s="179"/>
      <c r="ES52" s="179"/>
      <c r="ET52" s="179"/>
      <c r="EU52" s="179"/>
      <c r="EV52" s="179"/>
      <c r="EW52" s="179"/>
      <c r="EX52" s="179"/>
      <c r="EY52" s="179"/>
      <c r="EZ52" s="179"/>
      <c r="FA52" s="179"/>
      <c r="FB52" s="179"/>
      <c r="FC52" s="179"/>
      <c r="FD52" s="179"/>
      <c r="FE52" s="179"/>
      <c r="FF52" s="179"/>
      <c r="FG52" s="179"/>
      <c r="FH52" s="179"/>
      <c r="FI52" s="179"/>
      <c r="FJ52" s="179"/>
      <c r="FK52" s="179"/>
      <c r="FL52" s="179"/>
      <c r="FM52" s="179"/>
      <c r="FN52" s="179"/>
      <c r="FO52" s="179"/>
      <c r="FP52" s="179"/>
      <c r="FQ52" s="179"/>
      <c r="FR52" s="179"/>
      <c r="FS52" s="179"/>
      <c r="FT52" s="179"/>
      <c r="FU52" s="179"/>
      <c r="FV52" s="179"/>
      <c r="FW52" s="179"/>
      <c r="FX52" s="179"/>
      <c r="FY52" s="179"/>
      <c r="FZ52" s="179"/>
      <c r="GA52" s="179"/>
      <c r="GB52" s="179"/>
      <c r="GC52" s="179"/>
      <c r="GD52" s="179"/>
      <c r="GE52" s="179"/>
      <c r="GF52" s="179"/>
      <c r="GG52" s="179"/>
      <c r="GH52" s="179"/>
      <c r="GI52" s="179"/>
      <c r="GJ52" s="179"/>
      <c r="GK52" s="179"/>
      <c r="GL52" s="179"/>
      <c r="GM52" s="179"/>
      <c r="GN52" s="179"/>
      <c r="GO52" s="179"/>
      <c r="GP52" s="179"/>
      <c r="GQ52" s="179"/>
      <c r="GR52" s="179"/>
      <c r="GS52" s="179"/>
      <c r="GT52" s="179"/>
      <c r="GU52" s="179"/>
      <c r="GV52" s="179"/>
      <c r="GW52" s="179"/>
      <c r="GX52" s="179"/>
      <c r="GY52" s="179"/>
      <c r="GZ52" s="179"/>
      <c r="HA52" s="179"/>
      <c r="HB52" s="179"/>
      <c r="HC52" s="179"/>
      <c r="HD52" s="179"/>
      <c r="HE52" s="179"/>
      <c r="HF52" s="179"/>
      <c r="HG52" s="179"/>
      <c r="HH52" s="179"/>
      <c r="HI52" s="179"/>
      <c r="HJ52" s="179"/>
      <c r="HK52" s="179"/>
      <c r="HL52" s="179"/>
      <c r="HM52" s="179"/>
      <c r="HN52" s="179"/>
      <c r="HO52" s="179"/>
      <c r="HP52" s="179"/>
      <c r="HQ52" s="179"/>
      <c r="HR52" s="179"/>
      <c r="HS52" s="179"/>
      <c r="HT52" s="179"/>
      <c r="HU52" s="179"/>
      <c r="HV52" s="179"/>
      <c r="HW52" s="179"/>
      <c r="HX52" s="179"/>
      <c r="HY52" s="179"/>
      <c r="HZ52" s="179"/>
      <c r="IA52" s="179"/>
      <c r="IB52" s="179"/>
      <c r="IC52" s="179"/>
      <c r="ID52" s="179"/>
      <c r="IE52" s="179"/>
      <c r="IF52" s="179"/>
      <c r="IG52" s="179"/>
      <c r="IH52" s="179"/>
      <c r="II52" s="179"/>
      <c r="IJ52" s="179"/>
      <c r="IK52" s="179"/>
      <c r="IL52" s="179"/>
      <c r="IM52" s="179"/>
      <c r="IN52" s="179"/>
      <c r="IO52" s="179"/>
      <c r="IP52" s="179"/>
    </row>
    <row r="53" s="180" customFormat="1" ht="24" customHeight="1" spans="1:250">
      <c r="A53" s="179"/>
      <c r="B53" s="205"/>
      <c r="C53" s="179"/>
      <c r="D53" s="206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179"/>
      <c r="BK53" s="179"/>
      <c r="BL53" s="179"/>
      <c r="BM53" s="179"/>
      <c r="BN53" s="179"/>
      <c r="BO53" s="179"/>
      <c r="BP53" s="179"/>
      <c r="BQ53" s="179"/>
      <c r="BR53" s="179"/>
      <c r="BS53" s="179"/>
      <c r="BT53" s="179"/>
      <c r="BU53" s="179"/>
      <c r="BV53" s="179"/>
      <c r="BW53" s="179"/>
      <c r="BX53" s="179"/>
      <c r="BY53" s="179"/>
      <c r="BZ53" s="179"/>
      <c r="CA53" s="179"/>
      <c r="CB53" s="179"/>
      <c r="CC53" s="179"/>
      <c r="CD53" s="179"/>
      <c r="CE53" s="179"/>
      <c r="CF53" s="179"/>
      <c r="CG53" s="179"/>
      <c r="CH53" s="179"/>
      <c r="CI53" s="179"/>
      <c r="CJ53" s="179"/>
      <c r="CK53" s="179"/>
      <c r="CL53" s="179"/>
      <c r="CM53" s="179"/>
      <c r="CN53" s="179"/>
      <c r="CO53" s="179"/>
      <c r="CP53" s="179"/>
      <c r="CQ53" s="179"/>
      <c r="CR53" s="179"/>
      <c r="CS53" s="179"/>
      <c r="CT53" s="179"/>
      <c r="CU53" s="179"/>
      <c r="CV53" s="179"/>
      <c r="CW53" s="179"/>
      <c r="CX53" s="179"/>
      <c r="CY53" s="179"/>
      <c r="CZ53" s="179"/>
      <c r="DA53" s="179"/>
      <c r="DB53" s="179"/>
      <c r="DC53" s="179"/>
      <c r="DD53" s="179"/>
      <c r="DE53" s="179"/>
      <c r="DF53" s="179"/>
      <c r="DG53" s="179"/>
      <c r="DH53" s="179"/>
      <c r="DI53" s="179"/>
      <c r="DJ53" s="179"/>
      <c r="DK53" s="179"/>
      <c r="DL53" s="179"/>
      <c r="DM53" s="179"/>
      <c r="DN53" s="179"/>
      <c r="DO53" s="179"/>
      <c r="DP53" s="179"/>
      <c r="DQ53" s="179"/>
      <c r="DR53" s="179"/>
      <c r="DS53" s="179"/>
      <c r="DT53" s="179"/>
      <c r="DU53" s="179"/>
      <c r="DV53" s="179"/>
      <c r="DW53" s="179"/>
      <c r="DX53" s="179"/>
      <c r="DY53" s="179"/>
      <c r="DZ53" s="179"/>
      <c r="EA53" s="179"/>
      <c r="EB53" s="179"/>
      <c r="EC53" s="179"/>
      <c r="ED53" s="179"/>
      <c r="EE53" s="179"/>
      <c r="EF53" s="179"/>
      <c r="EG53" s="179"/>
      <c r="EH53" s="179"/>
      <c r="EI53" s="179"/>
      <c r="EJ53" s="179"/>
      <c r="EK53" s="179"/>
      <c r="EL53" s="179"/>
      <c r="EM53" s="179"/>
      <c r="EN53" s="179"/>
      <c r="EO53" s="179"/>
      <c r="EP53" s="179"/>
      <c r="EQ53" s="179"/>
      <c r="ER53" s="179"/>
      <c r="ES53" s="179"/>
      <c r="ET53" s="179"/>
      <c r="EU53" s="179"/>
      <c r="EV53" s="179"/>
      <c r="EW53" s="179"/>
      <c r="EX53" s="179"/>
      <c r="EY53" s="179"/>
      <c r="EZ53" s="179"/>
      <c r="FA53" s="179"/>
      <c r="FB53" s="179"/>
      <c r="FC53" s="179"/>
      <c r="FD53" s="179"/>
      <c r="FE53" s="179"/>
      <c r="FF53" s="179"/>
      <c r="FG53" s="179"/>
      <c r="FH53" s="179"/>
      <c r="FI53" s="179"/>
      <c r="FJ53" s="179"/>
      <c r="FK53" s="179"/>
      <c r="FL53" s="179"/>
      <c r="FM53" s="179"/>
      <c r="FN53" s="179"/>
      <c r="FO53" s="179"/>
      <c r="FP53" s="179"/>
      <c r="FQ53" s="179"/>
      <c r="FR53" s="179"/>
      <c r="FS53" s="179"/>
      <c r="FT53" s="179"/>
      <c r="FU53" s="179"/>
      <c r="FV53" s="179"/>
      <c r="FW53" s="179"/>
      <c r="FX53" s="179"/>
      <c r="FY53" s="179"/>
      <c r="FZ53" s="179"/>
      <c r="GA53" s="179"/>
      <c r="GB53" s="179"/>
      <c r="GC53" s="179"/>
      <c r="GD53" s="179"/>
      <c r="GE53" s="179"/>
      <c r="GF53" s="179"/>
      <c r="GG53" s="179"/>
      <c r="GH53" s="179"/>
      <c r="GI53" s="179"/>
      <c r="GJ53" s="179"/>
      <c r="GK53" s="179"/>
      <c r="GL53" s="179"/>
      <c r="GM53" s="179"/>
      <c r="GN53" s="179"/>
      <c r="GO53" s="179"/>
      <c r="GP53" s="179"/>
      <c r="GQ53" s="179"/>
      <c r="GR53" s="179"/>
      <c r="GS53" s="179"/>
      <c r="GT53" s="179"/>
      <c r="GU53" s="179"/>
      <c r="GV53" s="179"/>
      <c r="GW53" s="179"/>
      <c r="GX53" s="179"/>
      <c r="GY53" s="179"/>
      <c r="GZ53" s="179"/>
      <c r="HA53" s="179"/>
      <c r="HB53" s="179"/>
      <c r="HC53" s="179"/>
      <c r="HD53" s="179"/>
      <c r="HE53" s="179"/>
      <c r="HF53" s="179"/>
      <c r="HG53" s="179"/>
      <c r="HH53" s="179"/>
      <c r="HI53" s="179"/>
      <c r="HJ53" s="179"/>
      <c r="HK53" s="179"/>
      <c r="HL53" s="179"/>
      <c r="HM53" s="179"/>
      <c r="HN53" s="179"/>
      <c r="HO53" s="179"/>
      <c r="HP53" s="179"/>
      <c r="HQ53" s="179"/>
      <c r="HR53" s="179"/>
      <c r="HS53" s="179"/>
      <c r="HT53" s="179"/>
      <c r="HU53" s="179"/>
      <c r="HV53" s="179"/>
      <c r="HW53" s="179"/>
      <c r="HX53" s="179"/>
      <c r="HY53" s="179"/>
      <c r="HZ53" s="179"/>
      <c r="IA53" s="179"/>
      <c r="IB53" s="179"/>
      <c r="IC53" s="179"/>
      <c r="ID53" s="179"/>
      <c r="IE53" s="179"/>
      <c r="IF53" s="179"/>
      <c r="IG53" s="179"/>
      <c r="IH53" s="179"/>
      <c r="II53" s="179"/>
      <c r="IJ53" s="179"/>
      <c r="IK53" s="179"/>
      <c r="IL53" s="179"/>
      <c r="IM53" s="179"/>
      <c r="IN53" s="179"/>
      <c r="IO53" s="179"/>
      <c r="IP53" s="179"/>
    </row>
    <row r="54" s="180" customFormat="1" ht="24" customHeight="1" spans="1:250">
      <c r="A54" s="179"/>
      <c r="B54" s="205"/>
      <c r="C54" s="179"/>
      <c r="D54" s="206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  <c r="AJ54" s="179"/>
      <c r="AK54" s="179"/>
      <c r="AL54" s="179"/>
      <c r="AM54" s="179"/>
      <c r="AN54" s="179"/>
      <c r="AO54" s="179"/>
      <c r="AP54" s="179"/>
      <c r="AQ54" s="179"/>
      <c r="AR54" s="179"/>
      <c r="AS54" s="179"/>
      <c r="AT54" s="179"/>
      <c r="AU54" s="179"/>
      <c r="AV54" s="179"/>
      <c r="AW54" s="179"/>
      <c r="AX54" s="179"/>
      <c r="AY54" s="179"/>
      <c r="AZ54" s="179"/>
      <c r="BA54" s="179"/>
      <c r="BB54" s="179"/>
      <c r="BC54" s="179"/>
      <c r="BD54" s="179"/>
      <c r="BE54" s="179"/>
      <c r="BF54" s="179"/>
      <c r="BG54" s="179"/>
      <c r="BH54" s="179"/>
      <c r="BI54" s="179"/>
      <c r="BJ54" s="179"/>
      <c r="BK54" s="179"/>
      <c r="BL54" s="179"/>
      <c r="BM54" s="179"/>
      <c r="BN54" s="179"/>
      <c r="BO54" s="179"/>
      <c r="BP54" s="179"/>
      <c r="BQ54" s="179"/>
      <c r="BR54" s="179"/>
      <c r="BS54" s="179"/>
      <c r="BT54" s="179"/>
      <c r="BU54" s="179"/>
      <c r="BV54" s="179"/>
      <c r="BW54" s="179"/>
      <c r="BX54" s="179"/>
      <c r="BY54" s="179"/>
      <c r="BZ54" s="179"/>
      <c r="CA54" s="179"/>
      <c r="CB54" s="179"/>
      <c r="CC54" s="179"/>
      <c r="CD54" s="179"/>
      <c r="CE54" s="179"/>
      <c r="CF54" s="179"/>
      <c r="CG54" s="179"/>
      <c r="CH54" s="179"/>
      <c r="CI54" s="179"/>
      <c r="CJ54" s="179"/>
      <c r="CK54" s="179"/>
      <c r="CL54" s="179"/>
      <c r="CM54" s="179"/>
      <c r="CN54" s="179"/>
      <c r="CO54" s="179"/>
      <c r="CP54" s="179"/>
      <c r="CQ54" s="179"/>
      <c r="CR54" s="179"/>
      <c r="CS54" s="179"/>
      <c r="CT54" s="179"/>
      <c r="CU54" s="179"/>
      <c r="CV54" s="179"/>
      <c r="CW54" s="179"/>
      <c r="CX54" s="179"/>
      <c r="CY54" s="179"/>
      <c r="CZ54" s="179"/>
      <c r="DA54" s="179"/>
      <c r="DB54" s="179"/>
      <c r="DC54" s="179"/>
      <c r="DD54" s="179"/>
      <c r="DE54" s="179"/>
      <c r="DF54" s="179"/>
      <c r="DG54" s="179"/>
      <c r="DH54" s="179"/>
      <c r="DI54" s="179"/>
      <c r="DJ54" s="179"/>
      <c r="DK54" s="179"/>
      <c r="DL54" s="179"/>
      <c r="DM54" s="179"/>
      <c r="DN54" s="179"/>
      <c r="DO54" s="179"/>
      <c r="DP54" s="179"/>
      <c r="DQ54" s="179"/>
      <c r="DR54" s="179"/>
      <c r="DS54" s="179"/>
      <c r="DT54" s="179"/>
      <c r="DU54" s="179"/>
      <c r="DV54" s="179"/>
      <c r="DW54" s="179"/>
      <c r="DX54" s="179"/>
      <c r="DY54" s="179"/>
      <c r="DZ54" s="179"/>
      <c r="EA54" s="179"/>
      <c r="EB54" s="179"/>
      <c r="EC54" s="179"/>
      <c r="ED54" s="179"/>
      <c r="EE54" s="179"/>
      <c r="EF54" s="179"/>
      <c r="EG54" s="179"/>
      <c r="EH54" s="179"/>
      <c r="EI54" s="179"/>
      <c r="EJ54" s="179"/>
      <c r="EK54" s="179"/>
      <c r="EL54" s="179"/>
      <c r="EM54" s="179"/>
      <c r="EN54" s="179"/>
      <c r="EO54" s="179"/>
      <c r="EP54" s="179"/>
      <c r="EQ54" s="179"/>
      <c r="ER54" s="179"/>
      <c r="ES54" s="179"/>
      <c r="ET54" s="179"/>
      <c r="EU54" s="179"/>
      <c r="EV54" s="179"/>
      <c r="EW54" s="179"/>
      <c r="EX54" s="179"/>
      <c r="EY54" s="179"/>
      <c r="EZ54" s="179"/>
      <c r="FA54" s="179"/>
      <c r="FB54" s="179"/>
      <c r="FC54" s="179"/>
      <c r="FD54" s="179"/>
      <c r="FE54" s="179"/>
      <c r="FF54" s="179"/>
      <c r="FG54" s="179"/>
      <c r="FH54" s="179"/>
      <c r="FI54" s="179"/>
      <c r="FJ54" s="179"/>
      <c r="FK54" s="179"/>
      <c r="FL54" s="179"/>
      <c r="FM54" s="179"/>
      <c r="FN54" s="179"/>
      <c r="FO54" s="179"/>
      <c r="FP54" s="179"/>
      <c r="FQ54" s="179"/>
      <c r="FR54" s="179"/>
      <c r="FS54" s="179"/>
      <c r="FT54" s="179"/>
      <c r="FU54" s="179"/>
      <c r="FV54" s="179"/>
      <c r="FW54" s="179"/>
      <c r="FX54" s="179"/>
      <c r="FY54" s="179"/>
      <c r="FZ54" s="179"/>
      <c r="GA54" s="179"/>
      <c r="GB54" s="179"/>
      <c r="GC54" s="179"/>
      <c r="GD54" s="179"/>
      <c r="GE54" s="179"/>
      <c r="GF54" s="179"/>
      <c r="GG54" s="179"/>
      <c r="GH54" s="179"/>
      <c r="GI54" s="179"/>
      <c r="GJ54" s="179"/>
      <c r="GK54" s="179"/>
      <c r="GL54" s="179"/>
      <c r="GM54" s="179"/>
      <c r="GN54" s="179"/>
      <c r="GO54" s="179"/>
      <c r="GP54" s="179"/>
      <c r="GQ54" s="179"/>
      <c r="GR54" s="179"/>
      <c r="GS54" s="179"/>
      <c r="GT54" s="179"/>
      <c r="GU54" s="179"/>
      <c r="GV54" s="179"/>
      <c r="GW54" s="179"/>
      <c r="GX54" s="179"/>
      <c r="GY54" s="179"/>
      <c r="GZ54" s="179"/>
      <c r="HA54" s="179"/>
      <c r="HB54" s="179"/>
      <c r="HC54" s="179"/>
      <c r="HD54" s="179"/>
      <c r="HE54" s="179"/>
      <c r="HF54" s="179"/>
      <c r="HG54" s="179"/>
      <c r="HH54" s="179"/>
      <c r="HI54" s="179"/>
      <c r="HJ54" s="179"/>
      <c r="HK54" s="179"/>
      <c r="HL54" s="179"/>
      <c r="HM54" s="179"/>
      <c r="HN54" s="179"/>
      <c r="HO54" s="179"/>
      <c r="HP54" s="179"/>
      <c r="HQ54" s="179"/>
      <c r="HR54" s="179"/>
      <c r="HS54" s="179"/>
      <c r="HT54" s="179"/>
      <c r="HU54" s="179"/>
      <c r="HV54" s="179"/>
      <c r="HW54" s="179"/>
      <c r="HX54" s="179"/>
      <c r="HY54" s="179"/>
      <c r="HZ54" s="179"/>
      <c r="IA54" s="179"/>
      <c r="IB54" s="179"/>
      <c r="IC54" s="179"/>
      <c r="ID54" s="179"/>
      <c r="IE54" s="179"/>
      <c r="IF54" s="179"/>
      <c r="IG54" s="179"/>
      <c r="IH54" s="179"/>
      <c r="II54" s="179"/>
      <c r="IJ54" s="179"/>
      <c r="IK54" s="179"/>
      <c r="IL54" s="179"/>
      <c r="IM54" s="179"/>
      <c r="IN54" s="179"/>
      <c r="IO54" s="179"/>
      <c r="IP54" s="179"/>
    </row>
    <row r="55" s="180" customFormat="1" ht="24" customHeight="1" spans="1:250">
      <c r="A55" s="179"/>
      <c r="B55" s="205"/>
      <c r="C55" s="179"/>
      <c r="D55" s="206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  <c r="AI55" s="179"/>
      <c r="AJ55" s="179"/>
      <c r="AK55" s="179"/>
      <c r="AL55" s="179"/>
      <c r="AM55" s="179"/>
      <c r="AN55" s="179"/>
      <c r="AO55" s="179"/>
      <c r="AP55" s="179"/>
      <c r="AQ55" s="179"/>
      <c r="AR55" s="179"/>
      <c r="AS55" s="179"/>
      <c r="AT55" s="179"/>
      <c r="AU55" s="179"/>
      <c r="AV55" s="179"/>
      <c r="AW55" s="179"/>
      <c r="AX55" s="179"/>
      <c r="AY55" s="179"/>
      <c r="AZ55" s="179"/>
      <c r="BA55" s="179"/>
      <c r="BB55" s="179"/>
      <c r="BC55" s="179"/>
      <c r="BD55" s="179"/>
      <c r="BE55" s="179"/>
      <c r="BF55" s="179"/>
      <c r="BG55" s="179"/>
      <c r="BH55" s="179"/>
      <c r="BI55" s="179"/>
      <c r="BJ55" s="179"/>
      <c r="BK55" s="179"/>
      <c r="BL55" s="179"/>
      <c r="BM55" s="179"/>
      <c r="BN55" s="179"/>
      <c r="BO55" s="179"/>
      <c r="BP55" s="179"/>
      <c r="BQ55" s="179"/>
      <c r="BR55" s="179"/>
      <c r="BS55" s="179"/>
      <c r="BT55" s="179"/>
      <c r="BU55" s="179"/>
      <c r="BV55" s="179"/>
      <c r="BW55" s="179"/>
      <c r="BX55" s="179"/>
      <c r="BY55" s="179"/>
      <c r="BZ55" s="179"/>
      <c r="CA55" s="179"/>
      <c r="CB55" s="179"/>
      <c r="CC55" s="179"/>
      <c r="CD55" s="179"/>
      <c r="CE55" s="179"/>
      <c r="CF55" s="179"/>
      <c r="CG55" s="179"/>
      <c r="CH55" s="179"/>
      <c r="CI55" s="179"/>
      <c r="CJ55" s="179"/>
      <c r="CK55" s="179"/>
      <c r="CL55" s="179"/>
      <c r="CM55" s="179"/>
      <c r="CN55" s="179"/>
      <c r="CO55" s="179"/>
      <c r="CP55" s="179"/>
      <c r="CQ55" s="179"/>
      <c r="CR55" s="179"/>
      <c r="CS55" s="179"/>
      <c r="CT55" s="179"/>
      <c r="CU55" s="179"/>
      <c r="CV55" s="179"/>
      <c r="CW55" s="179"/>
      <c r="CX55" s="179"/>
      <c r="CY55" s="179"/>
      <c r="CZ55" s="179"/>
      <c r="DA55" s="179"/>
      <c r="DB55" s="179"/>
      <c r="DC55" s="179"/>
      <c r="DD55" s="179"/>
      <c r="DE55" s="179"/>
      <c r="DF55" s="179"/>
      <c r="DG55" s="179"/>
      <c r="DH55" s="179"/>
      <c r="DI55" s="179"/>
      <c r="DJ55" s="179"/>
      <c r="DK55" s="179"/>
      <c r="DL55" s="179"/>
      <c r="DM55" s="179"/>
      <c r="DN55" s="179"/>
      <c r="DO55" s="179"/>
      <c r="DP55" s="179"/>
      <c r="DQ55" s="179"/>
      <c r="DR55" s="179"/>
      <c r="DS55" s="179"/>
      <c r="DT55" s="179"/>
      <c r="DU55" s="179"/>
      <c r="DV55" s="179"/>
      <c r="DW55" s="179"/>
      <c r="DX55" s="179"/>
      <c r="DY55" s="179"/>
      <c r="DZ55" s="179"/>
      <c r="EA55" s="179"/>
      <c r="EB55" s="179"/>
      <c r="EC55" s="179"/>
      <c r="ED55" s="179"/>
      <c r="EE55" s="179"/>
      <c r="EF55" s="179"/>
      <c r="EG55" s="179"/>
      <c r="EH55" s="179"/>
      <c r="EI55" s="179"/>
      <c r="EJ55" s="179"/>
      <c r="EK55" s="179"/>
      <c r="EL55" s="179"/>
      <c r="EM55" s="179"/>
      <c r="EN55" s="179"/>
      <c r="EO55" s="179"/>
      <c r="EP55" s="179"/>
      <c r="EQ55" s="179"/>
      <c r="ER55" s="179"/>
      <c r="ES55" s="179"/>
      <c r="ET55" s="179"/>
      <c r="EU55" s="179"/>
      <c r="EV55" s="179"/>
      <c r="EW55" s="179"/>
      <c r="EX55" s="179"/>
      <c r="EY55" s="179"/>
      <c r="EZ55" s="179"/>
      <c r="FA55" s="179"/>
      <c r="FB55" s="179"/>
      <c r="FC55" s="179"/>
      <c r="FD55" s="179"/>
      <c r="FE55" s="179"/>
      <c r="FF55" s="179"/>
      <c r="FG55" s="179"/>
      <c r="FH55" s="179"/>
      <c r="FI55" s="179"/>
      <c r="FJ55" s="179"/>
      <c r="FK55" s="179"/>
      <c r="FL55" s="179"/>
      <c r="FM55" s="179"/>
      <c r="FN55" s="179"/>
      <c r="FO55" s="179"/>
      <c r="FP55" s="179"/>
      <c r="FQ55" s="179"/>
      <c r="FR55" s="179"/>
      <c r="FS55" s="179"/>
      <c r="FT55" s="179"/>
      <c r="FU55" s="179"/>
      <c r="FV55" s="179"/>
      <c r="FW55" s="179"/>
      <c r="FX55" s="179"/>
      <c r="FY55" s="179"/>
      <c r="FZ55" s="179"/>
      <c r="GA55" s="179"/>
      <c r="GB55" s="179"/>
      <c r="GC55" s="179"/>
      <c r="GD55" s="179"/>
      <c r="GE55" s="179"/>
      <c r="GF55" s="179"/>
      <c r="GG55" s="179"/>
      <c r="GH55" s="179"/>
      <c r="GI55" s="179"/>
      <c r="GJ55" s="179"/>
      <c r="GK55" s="179"/>
      <c r="GL55" s="179"/>
      <c r="GM55" s="179"/>
      <c r="GN55" s="179"/>
      <c r="GO55" s="179"/>
      <c r="GP55" s="179"/>
      <c r="GQ55" s="179"/>
      <c r="GR55" s="179"/>
      <c r="GS55" s="179"/>
      <c r="GT55" s="179"/>
      <c r="GU55" s="179"/>
      <c r="GV55" s="179"/>
      <c r="GW55" s="179"/>
      <c r="GX55" s="179"/>
      <c r="GY55" s="179"/>
      <c r="GZ55" s="179"/>
      <c r="HA55" s="179"/>
      <c r="HB55" s="179"/>
      <c r="HC55" s="179"/>
      <c r="HD55" s="179"/>
      <c r="HE55" s="179"/>
      <c r="HF55" s="179"/>
      <c r="HG55" s="179"/>
      <c r="HH55" s="179"/>
      <c r="HI55" s="179"/>
      <c r="HJ55" s="179"/>
      <c r="HK55" s="179"/>
      <c r="HL55" s="179"/>
      <c r="HM55" s="179"/>
      <c r="HN55" s="179"/>
      <c r="HO55" s="179"/>
      <c r="HP55" s="179"/>
      <c r="HQ55" s="179"/>
      <c r="HR55" s="179"/>
      <c r="HS55" s="179"/>
      <c r="HT55" s="179"/>
      <c r="HU55" s="179"/>
      <c r="HV55" s="179"/>
      <c r="HW55" s="179"/>
      <c r="HX55" s="179"/>
      <c r="HY55" s="179"/>
      <c r="HZ55" s="179"/>
      <c r="IA55" s="179"/>
      <c r="IB55" s="179"/>
      <c r="IC55" s="179"/>
      <c r="ID55" s="179"/>
      <c r="IE55" s="179"/>
      <c r="IF55" s="179"/>
      <c r="IG55" s="179"/>
      <c r="IH55" s="179"/>
      <c r="II55" s="179"/>
      <c r="IJ55" s="179"/>
      <c r="IK55" s="179"/>
      <c r="IL55" s="179"/>
      <c r="IM55" s="179"/>
      <c r="IN55" s="179"/>
      <c r="IO55" s="179"/>
      <c r="IP55" s="179"/>
    </row>
    <row r="56" s="180" customFormat="1" ht="24" customHeight="1" spans="1:250">
      <c r="A56" s="179"/>
      <c r="B56" s="205"/>
      <c r="C56" s="179"/>
      <c r="D56" s="206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  <c r="AN56" s="179"/>
      <c r="AO56" s="179"/>
      <c r="AP56" s="179"/>
      <c r="AQ56" s="179"/>
      <c r="AR56" s="179"/>
      <c r="AS56" s="179"/>
      <c r="AT56" s="179"/>
      <c r="AU56" s="179"/>
      <c r="AV56" s="179"/>
      <c r="AW56" s="179"/>
      <c r="AX56" s="179"/>
      <c r="AY56" s="179"/>
      <c r="AZ56" s="179"/>
      <c r="BA56" s="179"/>
      <c r="BB56" s="179"/>
      <c r="BC56" s="179"/>
      <c r="BD56" s="179"/>
      <c r="BE56" s="179"/>
      <c r="BF56" s="179"/>
      <c r="BG56" s="179"/>
      <c r="BH56" s="179"/>
      <c r="BI56" s="179"/>
      <c r="BJ56" s="179"/>
      <c r="BK56" s="179"/>
      <c r="BL56" s="179"/>
      <c r="BM56" s="179"/>
      <c r="BN56" s="179"/>
      <c r="BO56" s="179"/>
      <c r="BP56" s="179"/>
      <c r="BQ56" s="179"/>
      <c r="BR56" s="179"/>
      <c r="BS56" s="179"/>
      <c r="BT56" s="179"/>
      <c r="BU56" s="179"/>
      <c r="BV56" s="179"/>
      <c r="BW56" s="179"/>
      <c r="BX56" s="179"/>
      <c r="BY56" s="179"/>
      <c r="BZ56" s="179"/>
      <c r="CA56" s="179"/>
      <c r="CB56" s="179"/>
      <c r="CC56" s="179"/>
      <c r="CD56" s="179"/>
      <c r="CE56" s="179"/>
      <c r="CF56" s="179"/>
      <c r="CG56" s="179"/>
      <c r="CH56" s="179"/>
      <c r="CI56" s="179"/>
      <c r="CJ56" s="179"/>
      <c r="CK56" s="179"/>
      <c r="CL56" s="179"/>
      <c r="CM56" s="179"/>
      <c r="CN56" s="179"/>
      <c r="CO56" s="179"/>
      <c r="CP56" s="179"/>
      <c r="CQ56" s="179"/>
      <c r="CR56" s="179"/>
      <c r="CS56" s="179"/>
      <c r="CT56" s="179"/>
      <c r="CU56" s="179"/>
      <c r="CV56" s="179"/>
      <c r="CW56" s="179"/>
      <c r="CX56" s="179"/>
      <c r="CY56" s="179"/>
      <c r="CZ56" s="179"/>
      <c r="DA56" s="179"/>
      <c r="DB56" s="179"/>
      <c r="DC56" s="179"/>
      <c r="DD56" s="179"/>
      <c r="DE56" s="179"/>
      <c r="DF56" s="179"/>
      <c r="DG56" s="179"/>
      <c r="DH56" s="179"/>
      <c r="DI56" s="179"/>
      <c r="DJ56" s="179"/>
      <c r="DK56" s="179"/>
      <c r="DL56" s="179"/>
      <c r="DM56" s="179"/>
      <c r="DN56" s="179"/>
      <c r="DO56" s="179"/>
      <c r="DP56" s="179"/>
      <c r="DQ56" s="179"/>
      <c r="DR56" s="179"/>
      <c r="DS56" s="179"/>
      <c r="DT56" s="179"/>
      <c r="DU56" s="179"/>
      <c r="DV56" s="179"/>
      <c r="DW56" s="179"/>
      <c r="DX56" s="179"/>
      <c r="DY56" s="179"/>
      <c r="DZ56" s="179"/>
      <c r="EA56" s="179"/>
      <c r="EB56" s="179"/>
      <c r="EC56" s="179"/>
      <c r="ED56" s="179"/>
      <c r="EE56" s="179"/>
      <c r="EF56" s="179"/>
      <c r="EG56" s="179"/>
      <c r="EH56" s="179"/>
      <c r="EI56" s="179"/>
      <c r="EJ56" s="179"/>
      <c r="EK56" s="179"/>
      <c r="EL56" s="179"/>
      <c r="EM56" s="179"/>
      <c r="EN56" s="179"/>
      <c r="EO56" s="179"/>
      <c r="EP56" s="179"/>
      <c r="EQ56" s="179"/>
      <c r="ER56" s="179"/>
      <c r="ES56" s="179"/>
      <c r="ET56" s="179"/>
      <c r="EU56" s="179"/>
      <c r="EV56" s="179"/>
      <c r="EW56" s="179"/>
      <c r="EX56" s="179"/>
      <c r="EY56" s="179"/>
      <c r="EZ56" s="179"/>
      <c r="FA56" s="179"/>
      <c r="FB56" s="179"/>
      <c r="FC56" s="179"/>
      <c r="FD56" s="179"/>
      <c r="FE56" s="179"/>
      <c r="FF56" s="179"/>
      <c r="FG56" s="179"/>
      <c r="FH56" s="179"/>
      <c r="FI56" s="179"/>
      <c r="FJ56" s="179"/>
      <c r="FK56" s="179"/>
      <c r="FL56" s="179"/>
      <c r="FM56" s="179"/>
      <c r="FN56" s="179"/>
      <c r="FO56" s="179"/>
      <c r="FP56" s="179"/>
      <c r="FQ56" s="179"/>
      <c r="FR56" s="179"/>
      <c r="FS56" s="179"/>
      <c r="FT56" s="179"/>
      <c r="FU56" s="179"/>
      <c r="FV56" s="179"/>
      <c r="FW56" s="179"/>
      <c r="FX56" s="179"/>
      <c r="FY56" s="179"/>
      <c r="FZ56" s="179"/>
      <c r="GA56" s="179"/>
      <c r="GB56" s="179"/>
      <c r="GC56" s="179"/>
      <c r="GD56" s="179"/>
      <c r="GE56" s="179"/>
      <c r="GF56" s="179"/>
      <c r="GG56" s="179"/>
      <c r="GH56" s="179"/>
      <c r="GI56" s="179"/>
      <c r="GJ56" s="179"/>
      <c r="GK56" s="179"/>
      <c r="GL56" s="179"/>
      <c r="GM56" s="179"/>
      <c r="GN56" s="179"/>
      <c r="GO56" s="179"/>
      <c r="GP56" s="179"/>
      <c r="GQ56" s="179"/>
      <c r="GR56" s="179"/>
      <c r="GS56" s="179"/>
      <c r="GT56" s="179"/>
      <c r="GU56" s="179"/>
      <c r="GV56" s="179"/>
      <c r="GW56" s="179"/>
      <c r="GX56" s="179"/>
      <c r="GY56" s="179"/>
      <c r="GZ56" s="179"/>
      <c r="HA56" s="179"/>
      <c r="HB56" s="179"/>
      <c r="HC56" s="179"/>
      <c r="HD56" s="179"/>
      <c r="HE56" s="179"/>
      <c r="HF56" s="179"/>
      <c r="HG56" s="179"/>
      <c r="HH56" s="179"/>
      <c r="HI56" s="179"/>
      <c r="HJ56" s="179"/>
      <c r="HK56" s="179"/>
      <c r="HL56" s="179"/>
      <c r="HM56" s="179"/>
      <c r="HN56" s="179"/>
      <c r="HO56" s="179"/>
      <c r="HP56" s="179"/>
      <c r="HQ56" s="179"/>
      <c r="HR56" s="179"/>
      <c r="HS56" s="179"/>
      <c r="HT56" s="179"/>
      <c r="HU56" s="179"/>
      <c r="HV56" s="179"/>
      <c r="HW56" s="179"/>
      <c r="HX56" s="179"/>
      <c r="HY56" s="179"/>
      <c r="HZ56" s="179"/>
      <c r="IA56" s="179"/>
      <c r="IB56" s="179"/>
      <c r="IC56" s="179"/>
      <c r="ID56" s="179"/>
      <c r="IE56" s="179"/>
      <c r="IF56" s="179"/>
      <c r="IG56" s="179"/>
      <c r="IH56" s="179"/>
      <c r="II56" s="179"/>
      <c r="IJ56" s="179"/>
      <c r="IK56" s="179"/>
      <c r="IL56" s="179"/>
      <c r="IM56" s="179"/>
      <c r="IN56" s="179"/>
      <c r="IO56" s="179"/>
      <c r="IP56" s="179"/>
    </row>
    <row r="57" s="180" customFormat="1" ht="24" customHeight="1" spans="1:250">
      <c r="A57" s="179"/>
      <c r="B57" s="205"/>
      <c r="C57" s="179"/>
      <c r="D57" s="206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179"/>
      <c r="AT57" s="179"/>
      <c r="AU57" s="179"/>
      <c r="AV57" s="179"/>
      <c r="AW57" s="179"/>
      <c r="AX57" s="179"/>
      <c r="AY57" s="179"/>
      <c r="AZ57" s="179"/>
      <c r="BA57" s="179"/>
      <c r="BB57" s="179"/>
      <c r="BC57" s="179"/>
      <c r="BD57" s="179"/>
      <c r="BE57" s="179"/>
      <c r="BF57" s="179"/>
      <c r="BG57" s="179"/>
      <c r="BH57" s="179"/>
      <c r="BI57" s="179"/>
      <c r="BJ57" s="179"/>
      <c r="BK57" s="179"/>
      <c r="BL57" s="179"/>
      <c r="BM57" s="179"/>
      <c r="BN57" s="179"/>
      <c r="BO57" s="179"/>
      <c r="BP57" s="179"/>
      <c r="BQ57" s="179"/>
      <c r="BR57" s="179"/>
      <c r="BS57" s="179"/>
      <c r="BT57" s="179"/>
      <c r="BU57" s="179"/>
      <c r="BV57" s="179"/>
      <c r="BW57" s="179"/>
      <c r="BX57" s="179"/>
      <c r="BY57" s="179"/>
      <c r="BZ57" s="179"/>
      <c r="CA57" s="179"/>
      <c r="CB57" s="179"/>
      <c r="CC57" s="179"/>
      <c r="CD57" s="179"/>
      <c r="CE57" s="179"/>
      <c r="CF57" s="179"/>
      <c r="CG57" s="179"/>
      <c r="CH57" s="179"/>
      <c r="CI57" s="179"/>
      <c r="CJ57" s="179"/>
      <c r="CK57" s="179"/>
      <c r="CL57" s="179"/>
      <c r="CM57" s="179"/>
      <c r="CN57" s="179"/>
      <c r="CO57" s="179"/>
      <c r="CP57" s="179"/>
      <c r="CQ57" s="179"/>
      <c r="CR57" s="179"/>
      <c r="CS57" s="179"/>
      <c r="CT57" s="179"/>
      <c r="CU57" s="179"/>
      <c r="CV57" s="179"/>
      <c r="CW57" s="179"/>
      <c r="CX57" s="179"/>
      <c r="CY57" s="179"/>
      <c r="CZ57" s="179"/>
      <c r="DA57" s="179"/>
      <c r="DB57" s="179"/>
      <c r="DC57" s="179"/>
      <c r="DD57" s="179"/>
      <c r="DE57" s="179"/>
      <c r="DF57" s="179"/>
      <c r="DG57" s="179"/>
      <c r="DH57" s="179"/>
      <c r="DI57" s="179"/>
      <c r="DJ57" s="179"/>
      <c r="DK57" s="179"/>
      <c r="DL57" s="179"/>
      <c r="DM57" s="179"/>
      <c r="DN57" s="179"/>
      <c r="DO57" s="179"/>
      <c r="DP57" s="179"/>
      <c r="DQ57" s="179"/>
      <c r="DR57" s="179"/>
      <c r="DS57" s="179"/>
      <c r="DT57" s="179"/>
      <c r="DU57" s="179"/>
      <c r="DV57" s="179"/>
      <c r="DW57" s="179"/>
      <c r="DX57" s="179"/>
      <c r="DY57" s="179"/>
      <c r="DZ57" s="179"/>
      <c r="EA57" s="179"/>
      <c r="EB57" s="179"/>
      <c r="EC57" s="179"/>
      <c r="ED57" s="179"/>
      <c r="EE57" s="179"/>
      <c r="EF57" s="179"/>
      <c r="EG57" s="179"/>
      <c r="EH57" s="179"/>
      <c r="EI57" s="179"/>
      <c r="EJ57" s="179"/>
      <c r="EK57" s="179"/>
      <c r="EL57" s="179"/>
      <c r="EM57" s="179"/>
      <c r="EN57" s="179"/>
      <c r="EO57" s="179"/>
      <c r="EP57" s="179"/>
      <c r="EQ57" s="179"/>
      <c r="ER57" s="179"/>
      <c r="ES57" s="179"/>
      <c r="ET57" s="179"/>
      <c r="EU57" s="179"/>
      <c r="EV57" s="179"/>
      <c r="EW57" s="179"/>
      <c r="EX57" s="179"/>
      <c r="EY57" s="179"/>
      <c r="EZ57" s="179"/>
      <c r="FA57" s="179"/>
      <c r="FB57" s="179"/>
      <c r="FC57" s="179"/>
      <c r="FD57" s="179"/>
      <c r="FE57" s="179"/>
      <c r="FF57" s="179"/>
      <c r="FG57" s="179"/>
      <c r="FH57" s="179"/>
      <c r="FI57" s="179"/>
      <c r="FJ57" s="179"/>
      <c r="FK57" s="179"/>
      <c r="FL57" s="179"/>
      <c r="FM57" s="179"/>
      <c r="FN57" s="179"/>
      <c r="FO57" s="179"/>
      <c r="FP57" s="179"/>
      <c r="FQ57" s="179"/>
      <c r="FR57" s="179"/>
      <c r="FS57" s="179"/>
      <c r="FT57" s="179"/>
      <c r="FU57" s="179"/>
      <c r="FV57" s="179"/>
      <c r="FW57" s="179"/>
      <c r="FX57" s="179"/>
      <c r="FY57" s="179"/>
      <c r="FZ57" s="179"/>
      <c r="GA57" s="179"/>
      <c r="GB57" s="179"/>
      <c r="GC57" s="179"/>
      <c r="GD57" s="179"/>
      <c r="GE57" s="179"/>
      <c r="GF57" s="179"/>
      <c r="GG57" s="179"/>
      <c r="GH57" s="179"/>
      <c r="GI57" s="179"/>
      <c r="GJ57" s="179"/>
      <c r="GK57" s="179"/>
      <c r="GL57" s="179"/>
      <c r="GM57" s="179"/>
      <c r="GN57" s="179"/>
      <c r="GO57" s="179"/>
      <c r="GP57" s="179"/>
      <c r="GQ57" s="179"/>
      <c r="GR57" s="179"/>
      <c r="GS57" s="179"/>
      <c r="GT57" s="179"/>
      <c r="GU57" s="179"/>
      <c r="GV57" s="179"/>
      <c r="GW57" s="179"/>
      <c r="GX57" s="179"/>
      <c r="GY57" s="179"/>
      <c r="GZ57" s="179"/>
      <c r="HA57" s="179"/>
      <c r="HB57" s="179"/>
      <c r="HC57" s="179"/>
      <c r="HD57" s="179"/>
      <c r="HE57" s="179"/>
      <c r="HF57" s="179"/>
      <c r="HG57" s="179"/>
      <c r="HH57" s="179"/>
      <c r="HI57" s="179"/>
      <c r="HJ57" s="179"/>
      <c r="HK57" s="179"/>
      <c r="HL57" s="179"/>
      <c r="HM57" s="179"/>
      <c r="HN57" s="179"/>
      <c r="HO57" s="179"/>
      <c r="HP57" s="179"/>
      <c r="HQ57" s="179"/>
      <c r="HR57" s="179"/>
      <c r="HS57" s="179"/>
      <c r="HT57" s="179"/>
      <c r="HU57" s="179"/>
      <c r="HV57" s="179"/>
      <c r="HW57" s="179"/>
      <c r="HX57" s="179"/>
      <c r="HY57" s="179"/>
      <c r="HZ57" s="179"/>
      <c r="IA57" s="179"/>
      <c r="IB57" s="179"/>
      <c r="IC57" s="179"/>
      <c r="ID57" s="179"/>
      <c r="IE57" s="179"/>
      <c r="IF57" s="179"/>
      <c r="IG57" s="179"/>
      <c r="IH57" s="179"/>
      <c r="II57" s="179"/>
      <c r="IJ57" s="179"/>
      <c r="IK57" s="179"/>
      <c r="IL57" s="179"/>
      <c r="IM57" s="179"/>
      <c r="IN57" s="179"/>
      <c r="IO57" s="179"/>
      <c r="IP57" s="179"/>
    </row>
    <row r="58" s="180" customFormat="1" ht="24" customHeight="1" spans="1:250">
      <c r="A58" s="179"/>
      <c r="B58" s="205"/>
      <c r="C58" s="179"/>
      <c r="D58" s="206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79"/>
      <c r="BG58" s="179"/>
      <c r="BH58" s="179"/>
      <c r="BI58" s="179"/>
      <c r="BJ58" s="179"/>
      <c r="BK58" s="179"/>
      <c r="BL58" s="179"/>
      <c r="BM58" s="179"/>
      <c r="BN58" s="179"/>
      <c r="BO58" s="179"/>
      <c r="BP58" s="179"/>
      <c r="BQ58" s="179"/>
      <c r="BR58" s="179"/>
      <c r="BS58" s="179"/>
      <c r="BT58" s="179"/>
      <c r="BU58" s="179"/>
      <c r="BV58" s="179"/>
      <c r="BW58" s="179"/>
      <c r="BX58" s="179"/>
      <c r="BY58" s="179"/>
      <c r="BZ58" s="179"/>
      <c r="CA58" s="179"/>
      <c r="CB58" s="179"/>
      <c r="CC58" s="179"/>
      <c r="CD58" s="179"/>
      <c r="CE58" s="179"/>
      <c r="CF58" s="179"/>
      <c r="CG58" s="179"/>
      <c r="CH58" s="179"/>
      <c r="CI58" s="179"/>
      <c r="CJ58" s="179"/>
      <c r="CK58" s="179"/>
      <c r="CL58" s="179"/>
      <c r="CM58" s="179"/>
      <c r="CN58" s="179"/>
      <c r="CO58" s="179"/>
      <c r="CP58" s="179"/>
      <c r="CQ58" s="179"/>
      <c r="CR58" s="179"/>
      <c r="CS58" s="179"/>
      <c r="CT58" s="179"/>
      <c r="CU58" s="179"/>
      <c r="CV58" s="179"/>
      <c r="CW58" s="179"/>
      <c r="CX58" s="179"/>
      <c r="CY58" s="179"/>
      <c r="CZ58" s="179"/>
      <c r="DA58" s="179"/>
      <c r="DB58" s="179"/>
      <c r="DC58" s="179"/>
      <c r="DD58" s="179"/>
      <c r="DE58" s="179"/>
      <c r="DF58" s="179"/>
      <c r="DG58" s="179"/>
      <c r="DH58" s="179"/>
      <c r="DI58" s="179"/>
      <c r="DJ58" s="179"/>
      <c r="DK58" s="179"/>
      <c r="DL58" s="179"/>
      <c r="DM58" s="179"/>
      <c r="DN58" s="179"/>
      <c r="DO58" s="179"/>
      <c r="DP58" s="179"/>
      <c r="DQ58" s="179"/>
      <c r="DR58" s="179"/>
      <c r="DS58" s="179"/>
      <c r="DT58" s="179"/>
      <c r="DU58" s="179"/>
      <c r="DV58" s="179"/>
      <c r="DW58" s="179"/>
      <c r="DX58" s="179"/>
      <c r="DY58" s="179"/>
      <c r="DZ58" s="179"/>
      <c r="EA58" s="179"/>
      <c r="EB58" s="179"/>
      <c r="EC58" s="179"/>
      <c r="ED58" s="179"/>
      <c r="EE58" s="179"/>
      <c r="EF58" s="179"/>
      <c r="EG58" s="179"/>
      <c r="EH58" s="179"/>
      <c r="EI58" s="179"/>
      <c r="EJ58" s="179"/>
      <c r="EK58" s="179"/>
      <c r="EL58" s="179"/>
      <c r="EM58" s="179"/>
      <c r="EN58" s="179"/>
      <c r="EO58" s="179"/>
      <c r="EP58" s="179"/>
      <c r="EQ58" s="179"/>
      <c r="ER58" s="179"/>
      <c r="ES58" s="179"/>
      <c r="ET58" s="179"/>
      <c r="EU58" s="179"/>
      <c r="EV58" s="179"/>
      <c r="EW58" s="179"/>
      <c r="EX58" s="179"/>
      <c r="EY58" s="179"/>
      <c r="EZ58" s="179"/>
      <c r="FA58" s="179"/>
      <c r="FB58" s="179"/>
      <c r="FC58" s="179"/>
      <c r="FD58" s="179"/>
      <c r="FE58" s="179"/>
      <c r="FF58" s="179"/>
      <c r="FG58" s="179"/>
      <c r="FH58" s="179"/>
      <c r="FI58" s="179"/>
      <c r="FJ58" s="179"/>
      <c r="FK58" s="179"/>
      <c r="FL58" s="179"/>
      <c r="FM58" s="179"/>
      <c r="FN58" s="179"/>
      <c r="FO58" s="179"/>
      <c r="FP58" s="179"/>
      <c r="FQ58" s="179"/>
      <c r="FR58" s="179"/>
      <c r="FS58" s="179"/>
      <c r="FT58" s="179"/>
      <c r="FU58" s="179"/>
      <c r="FV58" s="179"/>
      <c r="FW58" s="179"/>
      <c r="FX58" s="179"/>
      <c r="FY58" s="179"/>
      <c r="FZ58" s="179"/>
      <c r="GA58" s="179"/>
      <c r="GB58" s="179"/>
      <c r="GC58" s="179"/>
      <c r="GD58" s="179"/>
      <c r="GE58" s="179"/>
      <c r="GF58" s="179"/>
      <c r="GG58" s="179"/>
      <c r="GH58" s="179"/>
      <c r="GI58" s="179"/>
      <c r="GJ58" s="179"/>
      <c r="GK58" s="179"/>
      <c r="GL58" s="179"/>
      <c r="GM58" s="179"/>
      <c r="GN58" s="179"/>
      <c r="GO58" s="179"/>
      <c r="GP58" s="179"/>
      <c r="GQ58" s="179"/>
      <c r="GR58" s="179"/>
      <c r="GS58" s="179"/>
      <c r="GT58" s="179"/>
      <c r="GU58" s="179"/>
      <c r="GV58" s="179"/>
      <c r="GW58" s="179"/>
      <c r="GX58" s="179"/>
      <c r="GY58" s="179"/>
      <c r="GZ58" s="179"/>
      <c r="HA58" s="179"/>
      <c r="HB58" s="179"/>
      <c r="HC58" s="179"/>
      <c r="HD58" s="179"/>
      <c r="HE58" s="179"/>
      <c r="HF58" s="179"/>
      <c r="HG58" s="179"/>
      <c r="HH58" s="179"/>
      <c r="HI58" s="179"/>
      <c r="HJ58" s="179"/>
      <c r="HK58" s="179"/>
      <c r="HL58" s="179"/>
      <c r="HM58" s="179"/>
      <c r="HN58" s="179"/>
      <c r="HO58" s="179"/>
      <c r="HP58" s="179"/>
      <c r="HQ58" s="179"/>
      <c r="HR58" s="179"/>
      <c r="HS58" s="179"/>
      <c r="HT58" s="179"/>
      <c r="HU58" s="179"/>
      <c r="HV58" s="179"/>
      <c r="HW58" s="179"/>
      <c r="HX58" s="179"/>
      <c r="HY58" s="179"/>
      <c r="HZ58" s="179"/>
      <c r="IA58" s="179"/>
      <c r="IB58" s="179"/>
      <c r="IC58" s="179"/>
      <c r="ID58" s="179"/>
      <c r="IE58" s="179"/>
      <c r="IF58" s="179"/>
      <c r="IG58" s="179"/>
      <c r="IH58" s="179"/>
      <c r="II58" s="179"/>
      <c r="IJ58" s="179"/>
      <c r="IK58" s="179"/>
      <c r="IL58" s="179"/>
      <c r="IM58" s="179"/>
      <c r="IN58" s="179"/>
      <c r="IO58" s="179"/>
      <c r="IP58" s="179"/>
    </row>
    <row r="59" s="180" customFormat="1" ht="24" customHeight="1" spans="1:250">
      <c r="A59" s="179"/>
      <c r="B59" s="205"/>
      <c r="C59" s="179"/>
      <c r="D59" s="206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  <c r="AK59" s="179"/>
      <c r="AL59" s="179"/>
      <c r="AM59" s="179"/>
      <c r="AN59" s="179"/>
      <c r="AO59" s="179"/>
      <c r="AP59" s="179"/>
      <c r="AQ59" s="179"/>
      <c r="AR59" s="179"/>
      <c r="AS59" s="179"/>
      <c r="AT59" s="179"/>
      <c r="AU59" s="179"/>
      <c r="AV59" s="179"/>
      <c r="AW59" s="179"/>
      <c r="AX59" s="179"/>
      <c r="AY59" s="179"/>
      <c r="AZ59" s="179"/>
      <c r="BA59" s="179"/>
      <c r="BB59" s="179"/>
      <c r="BC59" s="179"/>
      <c r="BD59" s="179"/>
      <c r="BE59" s="179"/>
      <c r="BF59" s="179"/>
      <c r="BG59" s="179"/>
      <c r="BH59" s="179"/>
      <c r="BI59" s="179"/>
      <c r="BJ59" s="179"/>
      <c r="BK59" s="179"/>
      <c r="BL59" s="179"/>
      <c r="BM59" s="179"/>
      <c r="BN59" s="179"/>
      <c r="BO59" s="179"/>
      <c r="BP59" s="179"/>
      <c r="BQ59" s="179"/>
      <c r="BR59" s="179"/>
      <c r="BS59" s="179"/>
      <c r="BT59" s="179"/>
      <c r="BU59" s="179"/>
      <c r="BV59" s="179"/>
      <c r="BW59" s="179"/>
      <c r="BX59" s="179"/>
      <c r="BY59" s="179"/>
      <c r="BZ59" s="179"/>
      <c r="CA59" s="179"/>
      <c r="CB59" s="179"/>
      <c r="CC59" s="179"/>
      <c r="CD59" s="179"/>
      <c r="CE59" s="179"/>
      <c r="CF59" s="179"/>
      <c r="CG59" s="179"/>
      <c r="CH59" s="179"/>
      <c r="CI59" s="179"/>
      <c r="CJ59" s="179"/>
      <c r="CK59" s="179"/>
      <c r="CL59" s="179"/>
      <c r="CM59" s="179"/>
      <c r="CN59" s="179"/>
      <c r="CO59" s="179"/>
      <c r="CP59" s="179"/>
      <c r="CQ59" s="179"/>
      <c r="CR59" s="179"/>
      <c r="CS59" s="179"/>
      <c r="CT59" s="179"/>
      <c r="CU59" s="179"/>
      <c r="CV59" s="179"/>
      <c r="CW59" s="179"/>
      <c r="CX59" s="179"/>
      <c r="CY59" s="179"/>
      <c r="CZ59" s="179"/>
      <c r="DA59" s="179"/>
      <c r="DB59" s="179"/>
      <c r="DC59" s="179"/>
      <c r="DD59" s="179"/>
      <c r="DE59" s="179"/>
      <c r="DF59" s="179"/>
      <c r="DG59" s="179"/>
      <c r="DH59" s="179"/>
      <c r="DI59" s="179"/>
      <c r="DJ59" s="179"/>
      <c r="DK59" s="179"/>
      <c r="DL59" s="179"/>
      <c r="DM59" s="179"/>
      <c r="DN59" s="179"/>
      <c r="DO59" s="179"/>
      <c r="DP59" s="179"/>
      <c r="DQ59" s="179"/>
      <c r="DR59" s="179"/>
      <c r="DS59" s="179"/>
      <c r="DT59" s="179"/>
      <c r="DU59" s="179"/>
      <c r="DV59" s="179"/>
      <c r="DW59" s="179"/>
      <c r="DX59" s="179"/>
      <c r="DY59" s="179"/>
      <c r="DZ59" s="179"/>
      <c r="EA59" s="179"/>
      <c r="EB59" s="179"/>
      <c r="EC59" s="179"/>
      <c r="ED59" s="179"/>
      <c r="EE59" s="179"/>
      <c r="EF59" s="179"/>
      <c r="EG59" s="179"/>
      <c r="EH59" s="179"/>
      <c r="EI59" s="179"/>
      <c r="EJ59" s="179"/>
      <c r="EK59" s="179"/>
      <c r="EL59" s="179"/>
      <c r="EM59" s="179"/>
      <c r="EN59" s="179"/>
      <c r="EO59" s="179"/>
      <c r="EP59" s="179"/>
      <c r="EQ59" s="179"/>
      <c r="ER59" s="179"/>
      <c r="ES59" s="179"/>
      <c r="ET59" s="179"/>
      <c r="EU59" s="179"/>
      <c r="EV59" s="179"/>
      <c r="EW59" s="179"/>
      <c r="EX59" s="179"/>
      <c r="EY59" s="179"/>
      <c r="EZ59" s="179"/>
      <c r="FA59" s="179"/>
      <c r="FB59" s="179"/>
      <c r="FC59" s="179"/>
      <c r="FD59" s="179"/>
      <c r="FE59" s="179"/>
      <c r="FF59" s="179"/>
      <c r="FG59" s="179"/>
      <c r="FH59" s="179"/>
      <c r="FI59" s="179"/>
      <c r="FJ59" s="179"/>
      <c r="FK59" s="179"/>
      <c r="FL59" s="179"/>
      <c r="FM59" s="179"/>
      <c r="FN59" s="179"/>
      <c r="FO59" s="179"/>
      <c r="FP59" s="179"/>
      <c r="FQ59" s="179"/>
      <c r="FR59" s="179"/>
      <c r="FS59" s="179"/>
      <c r="FT59" s="179"/>
      <c r="FU59" s="179"/>
      <c r="FV59" s="179"/>
      <c r="FW59" s="179"/>
      <c r="FX59" s="179"/>
      <c r="FY59" s="179"/>
      <c r="FZ59" s="179"/>
      <c r="GA59" s="179"/>
      <c r="GB59" s="179"/>
      <c r="GC59" s="179"/>
      <c r="GD59" s="179"/>
      <c r="GE59" s="179"/>
      <c r="GF59" s="179"/>
      <c r="GG59" s="179"/>
      <c r="GH59" s="179"/>
      <c r="GI59" s="179"/>
      <c r="GJ59" s="179"/>
      <c r="GK59" s="179"/>
      <c r="GL59" s="179"/>
      <c r="GM59" s="179"/>
      <c r="GN59" s="179"/>
      <c r="GO59" s="179"/>
      <c r="GP59" s="179"/>
      <c r="GQ59" s="179"/>
      <c r="GR59" s="179"/>
      <c r="GS59" s="179"/>
      <c r="GT59" s="179"/>
      <c r="GU59" s="179"/>
      <c r="GV59" s="179"/>
      <c r="GW59" s="179"/>
      <c r="GX59" s="179"/>
      <c r="GY59" s="179"/>
      <c r="GZ59" s="179"/>
      <c r="HA59" s="179"/>
      <c r="HB59" s="179"/>
      <c r="HC59" s="179"/>
      <c r="HD59" s="179"/>
      <c r="HE59" s="179"/>
      <c r="HF59" s="179"/>
      <c r="HG59" s="179"/>
      <c r="HH59" s="179"/>
      <c r="HI59" s="179"/>
      <c r="HJ59" s="179"/>
      <c r="HK59" s="179"/>
      <c r="HL59" s="179"/>
      <c r="HM59" s="179"/>
      <c r="HN59" s="179"/>
      <c r="HO59" s="179"/>
      <c r="HP59" s="179"/>
      <c r="HQ59" s="179"/>
      <c r="HR59" s="179"/>
      <c r="HS59" s="179"/>
      <c r="HT59" s="179"/>
      <c r="HU59" s="179"/>
      <c r="HV59" s="179"/>
      <c r="HW59" s="179"/>
      <c r="HX59" s="179"/>
      <c r="HY59" s="179"/>
      <c r="HZ59" s="179"/>
      <c r="IA59" s="179"/>
      <c r="IB59" s="179"/>
      <c r="IC59" s="179"/>
      <c r="ID59" s="179"/>
      <c r="IE59" s="179"/>
      <c r="IF59" s="179"/>
      <c r="IG59" s="179"/>
      <c r="IH59" s="179"/>
      <c r="II59" s="179"/>
      <c r="IJ59" s="179"/>
      <c r="IK59" s="179"/>
      <c r="IL59" s="179"/>
      <c r="IM59" s="179"/>
      <c r="IN59" s="179"/>
      <c r="IO59" s="179"/>
      <c r="IP59" s="179"/>
    </row>
    <row r="60" s="180" customFormat="1" ht="24" customHeight="1" spans="1:250">
      <c r="A60" s="179"/>
      <c r="B60" s="205"/>
      <c r="C60" s="179"/>
      <c r="D60" s="206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79"/>
      <c r="AT60" s="179"/>
      <c r="AU60" s="179"/>
      <c r="AV60" s="179"/>
      <c r="AW60" s="179"/>
      <c r="AX60" s="179"/>
      <c r="AY60" s="179"/>
      <c r="AZ60" s="179"/>
      <c r="BA60" s="179"/>
      <c r="BB60" s="179"/>
      <c r="BC60" s="179"/>
      <c r="BD60" s="179"/>
      <c r="BE60" s="179"/>
      <c r="BF60" s="179"/>
      <c r="BG60" s="179"/>
      <c r="BH60" s="179"/>
      <c r="BI60" s="179"/>
      <c r="BJ60" s="179"/>
      <c r="BK60" s="179"/>
      <c r="BL60" s="179"/>
      <c r="BM60" s="179"/>
      <c r="BN60" s="179"/>
      <c r="BO60" s="179"/>
      <c r="BP60" s="179"/>
      <c r="BQ60" s="179"/>
      <c r="BR60" s="179"/>
      <c r="BS60" s="179"/>
      <c r="BT60" s="179"/>
      <c r="BU60" s="179"/>
      <c r="BV60" s="179"/>
      <c r="BW60" s="179"/>
      <c r="BX60" s="179"/>
      <c r="BY60" s="179"/>
      <c r="BZ60" s="179"/>
      <c r="CA60" s="179"/>
      <c r="CB60" s="179"/>
      <c r="CC60" s="179"/>
      <c r="CD60" s="179"/>
      <c r="CE60" s="179"/>
      <c r="CF60" s="179"/>
      <c r="CG60" s="179"/>
      <c r="CH60" s="179"/>
      <c r="CI60" s="179"/>
      <c r="CJ60" s="179"/>
      <c r="CK60" s="179"/>
      <c r="CL60" s="179"/>
      <c r="CM60" s="179"/>
      <c r="CN60" s="179"/>
      <c r="CO60" s="179"/>
      <c r="CP60" s="179"/>
      <c r="CQ60" s="179"/>
      <c r="CR60" s="179"/>
      <c r="CS60" s="179"/>
      <c r="CT60" s="179"/>
      <c r="CU60" s="179"/>
      <c r="CV60" s="179"/>
      <c r="CW60" s="179"/>
      <c r="CX60" s="179"/>
      <c r="CY60" s="179"/>
      <c r="CZ60" s="179"/>
      <c r="DA60" s="179"/>
      <c r="DB60" s="179"/>
      <c r="DC60" s="179"/>
      <c r="DD60" s="179"/>
      <c r="DE60" s="179"/>
      <c r="DF60" s="179"/>
      <c r="DG60" s="179"/>
      <c r="DH60" s="179"/>
      <c r="DI60" s="179"/>
      <c r="DJ60" s="179"/>
      <c r="DK60" s="179"/>
      <c r="DL60" s="179"/>
      <c r="DM60" s="179"/>
      <c r="DN60" s="179"/>
      <c r="DO60" s="179"/>
      <c r="DP60" s="179"/>
      <c r="DQ60" s="179"/>
      <c r="DR60" s="179"/>
      <c r="DS60" s="179"/>
      <c r="DT60" s="179"/>
      <c r="DU60" s="179"/>
      <c r="DV60" s="179"/>
      <c r="DW60" s="179"/>
      <c r="DX60" s="179"/>
      <c r="DY60" s="179"/>
      <c r="DZ60" s="179"/>
      <c r="EA60" s="179"/>
      <c r="EB60" s="179"/>
      <c r="EC60" s="179"/>
      <c r="ED60" s="179"/>
      <c r="EE60" s="179"/>
      <c r="EF60" s="179"/>
      <c r="EG60" s="179"/>
      <c r="EH60" s="179"/>
      <c r="EI60" s="179"/>
      <c r="EJ60" s="179"/>
      <c r="EK60" s="179"/>
      <c r="EL60" s="179"/>
      <c r="EM60" s="179"/>
      <c r="EN60" s="179"/>
      <c r="EO60" s="179"/>
      <c r="EP60" s="179"/>
      <c r="EQ60" s="179"/>
      <c r="ER60" s="179"/>
      <c r="ES60" s="179"/>
      <c r="ET60" s="179"/>
      <c r="EU60" s="179"/>
      <c r="EV60" s="179"/>
      <c r="EW60" s="179"/>
      <c r="EX60" s="179"/>
      <c r="EY60" s="179"/>
      <c r="EZ60" s="179"/>
      <c r="FA60" s="179"/>
      <c r="FB60" s="179"/>
      <c r="FC60" s="179"/>
      <c r="FD60" s="179"/>
      <c r="FE60" s="179"/>
      <c r="FF60" s="179"/>
      <c r="FG60" s="179"/>
      <c r="FH60" s="179"/>
      <c r="FI60" s="179"/>
      <c r="FJ60" s="179"/>
      <c r="FK60" s="179"/>
      <c r="FL60" s="179"/>
      <c r="FM60" s="179"/>
      <c r="FN60" s="179"/>
      <c r="FO60" s="179"/>
      <c r="FP60" s="179"/>
      <c r="FQ60" s="179"/>
      <c r="FR60" s="179"/>
      <c r="FS60" s="179"/>
      <c r="FT60" s="179"/>
      <c r="FU60" s="179"/>
      <c r="FV60" s="179"/>
      <c r="FW60" s="179"/>
      <c r="FX60" s="179"/>
      <c r="FY60" s="179"/>
      <c r="FZ60" s="179"/>
      <c r="GA60" s="179"/>
      <c r="GB60" s="179"/>
      <c r="GC60" s="179"/>
      <c r="GD60" s="179"/>
      <c r="GE60" s="179"/>
      <c r="GF60" s="179"/>
      <c r="GG60" s="179"/>
      <c r="GH60" s="179"/>
      <c r="GI60" s="179"/>
      <c r="GJ60" s="179"/>
      <c r="GK60" s="179"/>
      <c r="GL60" s="179"/>
      <c r="GM60" s="179"/>
      <c r="GN60" s="179"/>
      <c r="GO60" s="179"/>
      <c r="GP60" s="179"/>
      <c r="GQ60" s="179"/>
      <c r="GR60" s="179"/>
      <c r="GS60" s="179"/>
      <c r="GT60" s="179"/>
      <c r="GU60" s="179"/>
      <c r="GV60" s="179"/>
      <c r="GW60" s="179"/>
      <c r="GX60" s="179"/>
      <c r="GY60" s="179"/>
      <c r="GZ60" s="179"/>
      <c r="HA60" s="179"/>
      <c r="HB60" s="179"/>
      <c r="HC60" s="179"/>
      <c r="HD60" s="179"/>
      <c r="HE60" s="179"/>
      <c r="HF60" s="179"/>
      <c r="HG60" s="179"/>
      <c r="HH60" s="179"/>
      <c r="HI60" s="179"/>
      <c r="HJ60" s="179"/>
      <c r="HK60" s="179"/>
      <c r="HL60" s="179"/>
      <c r="HM60" s="179"/>
      <c r="HN60" s="179"/>
      <c r="HO60" s="179"/>
      <c r="HP60" s="179"/>
      <c r="HQ60" s="179"/>
      <c r="HR60" s="179"/>
      <c r="HS60" s="179"/>
      <c r="HT60" s="179"/>
      <c r="HU60" s="179"/>
      <c r="HV60" s="179"/>
      <c r="HW60" s="179"/>
      <c r="HX60" s="179"/>
      <c r="HY60" s="179"/>
      <c r="HZ60" s="179"/>
      <c r="IA60" s="179"/>
      <c r="IB60" s="179"/>
      <c r="IC60" s="179"/>
      <c r="ID60" s="179"/>
      <c r="IE60" s="179"/>
      <c r="IF60" s="179"/>
      <c r="IG60" s="179"/>
      <c r="IH60" s="179"/>
      <c r="II60" s="179"/>
      <c r="IJ60" s="179"/>
      <c r="IK60" s="179"/>
      <c r="IL60" s="179"/>
      <c r="IM60" s="179"/>
      <c r="IN60" s="179"/>
      <c r="IO60" s="179"/>
      <c r="IP60" s="179"/>
    </row>
    <row r="61" s="180" customFormat="1" ht="24" customHeight="1" spans="1:250">
      <c r="A61" s="179"/>
      <c r="B61" s="205"/>
      <c r="C61" s="179"/>
      <c r="D61" s="206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79"/>
      <c r="AT61" s="179"/>
      <c r="AU61" s="179"/>
      <c r="AV61" s="179"/>
      <c r="AW61" s="179"/>
      <c r="AX61" s="179"/>
      <c r="AY61" s="179"/>
      <c r="AZ61" s="179"/>
      <c r="BA61" s="179"/>
      <c r="BB61" s="179"/>
      <c r="BC61" s="179"/>
      <c r="BD61" s="179"/>
      <c r="BE61" s="179"/>
      <c r="BF61" s="179"/>
      <c r="BG61" s="179"/>
      <c r="BH61" s="179"/>
      <c r="BI61" s="179"/>
      <c r="BJ61" s="179"/>
      <c r="BK61" s="179"/>
      <c r="BL61" s="179"/>
      <c r="BM61" s="179"/>
      <c r="BN61" s="179"/>
      <c r="BO61" s="179"/>
      <c r="BP61" s="179"/>
      <c r="BQ61" s="179"/>
      <c r="BR61" s="179"/>
      <c r="BS61" s="179"/>
      <c r="BT61" s="179"/>
      <c r="BU61" s="179"/>
      <c r="BV61" s="179"/>
      <c r="BW61" s="179"/>
      <c r="BX61" s="179"/>
      <c r="BY61" s="179"/>
      <c r="BZ61" s="179"/>
      <c r="CA61" s="179"/>
      <c r="CB61" s="179"/>
      <c r="CC61" s="179"/>
      <c r="CD61" s="179"/>
      <c r="CE61" s="179"/>
      <c r="CF61" s="179"/>
      <c r="CG61" s="179"/>
      <c r="CH61" s="179"/>
      <c r="CI61" s="179"/>
      <c r="CJ61" s="179"/>
      <c r="CK61" s="179"/>
      <c r="CL61" s="179"/>
      <c r="CM61" s="179"/>
      <c r="CN61" s="179"/>
      <c r="CO61" s="179"/>
      <c r="CP61" s="179"/>
      <c r="CQ61" s="179"/>
      <c r="CR61" s="179"/>
      <c r="CS61" s="179"/>
      <c r="CT61" s="179"/>
      <c r="CU61" s="179"/>
      <c r="CV61" s="179"/>
      <c r="CW61" s="179"/>
      <c r="CX61" s="179"/>
      <c r="CY61" s="179"/>
      <c r="CZ61" s="179"/>
      <c r="DA61" s="179"/>
      <c r="DB61" s="179"/>
      <c r="DC61" s="179"/>
      <c r="DD61" s="179"/>
      <c r="DE61" s="179"/>
      <c r="DF61" s="179"/>
      <c r="DG61" s="179"/>
      <c r="DH61" s="179"/>
      <c r="DI61" s="179"/>
      <c r="DJ61" s="179"/>
      <c r="DK61" s="179"/>
      <c r="DL61" s="179"/>
      <c r="DM61" s="179"/>
      <c r="DN61" s="179"/>
      <c r="DO61" s="179"/>
      <c r="DP61" s="179"/>
      <c r="DQ61" s="179"/>
      <c r="DR61" s="179"/>
      <c r="DS61" s="179"/>
      <c r="DT61" s="179"/>
      <c r="DU61" s="179"/>
      <c r="DV61" s="179"/>
      <c r="DW61" s="179"/>
      <c r="DX61" s="179"/>
      <c r="DY61" s="179"/>
      <c r="DZ61" s="179"/>
      <c r="EA61" s="179"/>
      <c r="EB61" s="179"/>
      <c r="EC61" s="179"/>
      <c r="ED61" s="179"/>
      <c r="EE61" s="179"/>
      <c r="EF61" s="179"/>
      <c r="EG61" s="179"/>
      <c r="EH61" s="179"/>
      <c r="EI61" s="179"/>
      <c r="EJ61" s="179"/>
      <c r="EK61" s="179"/>
      <c r="EL61" s="179"/>
      <c r="EM61" s="179"/>
      <c r="EN61" s="179"/>
      <c r="EO61" s="179"/>
      <c r="EP61" s="179"/>
      <c r="EQ61" s="179"/>
      <c r="ER61" s="179"/>
      <c r="ES61" s="179"/>
      <c r="ET61" s="179"/>
      <c r="EU61" s="179"/>
      <c r="EV61" s="179"/>
      <c r="EW61" s="179"/>
      <c r="EX61" s="179"/>
      <c r="EY61" s="179"/>
      <c r="EZ61" s="179"/>
      <c r="FA61" s="179"/>
      <c r="FB61" s="179"/>
      <c r="FC61" s="179"/>
      <c r="FD61" s="179"/>
      <c r="FE61" s="179"/>
      <c r="FF61" s="179"/>
      <c r="FG61" s="179"/>
      <c r="FH61" s="179"/>
      <c r="FI61" s="179"/>
      <c r="FJ61" s="179"/>
      <c r="FK61" s="179"/>
      <c r="FL61" s="179"/>
      <c r="FM61" s="179"/>
      <c r="FN61" s="179"/>
      <c r="FO61" s="179"/>
      <c r="FP61" s="179"/>
      <c r="FQ61" s="179"/>
      <c r="FR61" s="179"/>
      <c r="FS61" s="179"/>
      <c r="FT61" s="179"/>
      <c r="FU61" s="179"/>
      <c r="FV61" s="179"/>
      <c r="FW61" s="179"/>
      <c r="FX61" s="179"/>
      <c r="FY61" s="179"/>
      <c r="FZ61" s="179"/>
      <c r="GA61" s="179"/>
      <c r="GB61" s="179"/>
      <c r="GC61" s="179"/>
      <c r="GD61" s="179"/>
      <c r="GE61" s="179"/>
      <c r="GF61" s="179"/>
      <c r="GG61" s="179"/>
      <c r="GH61" s="179"/>
      <c r="GI61" s="179"/>
      <c r="GJ61" s="179"/>
      <c r="GK61" s="179"/>
      <c r="GL61" s="179"/>
      <c r="GM61" s="179"/>
      <c r="GN61" s="179"/>
      <c r="GO61" s="179"/>
      <c r="GP61" s="179"/>
      <c r="GQ61" s="179"/>
      <c r="GR61" s="179"/>
      <c r="GS61" s="179"/>
      <c r="GT61" s="179"/>
      <c r="GU61" s="179"/>
      <c r="GV61" s="179"/>
      <c r="GW61" s="179"/>
      <c r="GX61" s="179"/>
      <c r="GY61" s="179"/>
      <c r="GZ61" s="179"/>
      <c r="HA61" s="179"/>
      <c r="HB61" s="179"/>
      <c r="HC61" s="179"/>
      <c r="HD61" s="179"/>
      <c r="HE61" s="179"/>
      <c r="HF61" s="179"/>
      <c r="HG61" s="179"/>
      <c r="HH61" s="179"/>
      <c r="HI61" s="179"/>
      <c r="HJ61" s="179"/>
      <c r="HK61" s="179"/>
      <c r="HL61" s="179"/>
      <c r="HM61" s="179"/>
      <c r="HN61" s="179"/>
      <c r="HO61" s="179"/>
      <c r="HP61" s="179"/>
      <c r="HQ61" s="179"/>
      <c r="HR61" s="179"/>
      <c r="HS61" s="179"/>
      <c r="HT61" s="179"/>
      <c r="HU61" s="179"/>
      <c r="HV61" s="179"/>
      <c r="HW61" s="179"/>
      <c r="HX61" s="179"/>
      <c r="HY61" s="179"/>
      <c r="HZ61" s="179"/>
      <c r="IA61" s="179"/>
      <c r="IB61" s="179"/>
      <c r="IC61" s="179"/>
      <c r="ID61" s="179"/>
      <c r="IE61" s="179"/>
      <c r="IF61" s="179"/>
      <c r="IG61" s="179"/>
      <c r="IH61" s="179"/>
      <c r="II61" s="179"/>
      <c r="IJ61" s="179"/>
      <c r="IK61" s="179"/>
      <c r="IL61" s="179"/>
      <c r="IM61" s="179"/>
      <c r="IN61" s="179"/>
      <c r="IO61" s="179"/>
      <c r="IP61" s="179"/>
    </row>
    <row r="62" s="180" customFormat="1" ht="24" customHeight="1" spans="1:250">
      <c r="A62" s="179"/>
      <c r="B62" s="205"/>
      <c r="C62" s="179"/>
      <c r="D62" s="206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79"/>
      <c r="AT62" s="179"/>
      <c r="AU62" s="179"/>
      <c r="AV62" s="179"/>
      <c r="AW62" s="179"/>
      <c r="AX62" s="179"/>
      <c r="AY62" s="179"/>
      <c r="AZ62" s="179"/>
      <c r="BA62" s="179"/>
      <c r="BB62" s="179"/>
      <c r="BC62" s="179"/>
      <c r="BD62" s="179"/>
      <c r="BE62" s="179"/>
      <c r="BF62" s="179"/>
      <c r="BG62" s="179"/>
      <c r="BH62" s="179"/>
      <c r="BI62" s="179"/>
      <c r="BJ62" s="179"/>
      <c r="BK62" s="179"/>
      <c r="BL62" s="179"/>
      <c r="BM62" s="179"/>
      <c r="BN62" s="179"/>
      <c r="BO62" s="179"/>
      <c r="BP62" s="179"/>
      <c r="BQ62" s="179"/>
      <c r="BR62" s="179"/>
      <c r="BS62" s="179"/>
      <c r="BT62" s="179"/>
      <c r="BU62" s="179"/>
      <c r="BV62" s="179"/>
      <c r="BW62" s="179"/>
      <c r="BX62" s="179"/>
      <c r="BY62" s="179"/>
      <c r="BZ62" s="179"/>
      <c r="CA62" s="179"/>
      <c r="CB62" s="179"/>
      <c r="CC62" s="179"/>
      <c r="CD62" s="179"/>
      <c r="CE62" s="179"/>
      <c r="CF62" s="179"/>
      <c r="CG62" s="179"/>
      <c r="CH62" s="179"/>
      <c r="CI62" s="179"/>
      <c r="CJ62" s="179"/>
      <c r="CK62" s="179"/>
      <c r="CL62" s="179"/>
      <c r="CM62" s="179"/>
      <c r="CN62" s="179"/>
      <c r="CO62" s="179"/>
      <c r="CP62" s="179"/>
      <c r="CQ62" s="179"/>
      <c r="CR62" s="179"/>
      <c r="CS62" s="179"/>
      <c r="CT62" s="179"/>
      <c r="CU62" s="179"/>
      <c r="CV62" s="179"/>
      <c r="CW62" s="179"/>
      <c r="CX62" s="179"/>
      <c r="CY62" s="179"/>
      <c r="CZ62" s="179"/>
      <c r="DA62" s="179"/>
      <c r="DB62" s="179"/>
      <c r="DC62" s="179"/>
      <c r="DD62" s="179"/>
      <c r="DE62" s="179"/>
      <c r="DF62" s="179"/>
      <c r="DG62" s="179"/>
      <c r="DH62" s="179"/>
      <c r="DI62" s="179"/>
      <c r="DJ62" s="179"/>
      <c r="DK62" s="179"/>
      <c r="DL62" s="179"/>
      <c r="DM62" s="179"/>
      <c r="DN62" s="179"/>
      <c r="DO62" s="179"/>
      <c r="DP62" s="179"/>
      <c r="DQ62" s="179"/>
      <c r="DR62" s="179"/>
      <c r="DS62" s="179"/>
      <c r="DT62" s="179"/>
      <c r="DU62" s="179"/>
      <c r="DV62" s="179"/>
      <c r="DW62" s="179"/>
      <c r="DX62" s="179"/>
      <c r="DY62" s="179"/>
      <c r="DZ62" s="179"/>
      <c r="EA62" s="179"/>
      <c r="EB62" s="179"/>
      <c r="EC62" s="179"/>
      <c r="ED62" s="179"/>
      <c r="EE62" s="179"/>
      <c r="EF62" s="179"/>
      <c r="EG62" s="179"/>
      <c r="EH62" s="179"/>
      <c r="EI62" s="179"/>
      <c r="EJ62" s="179"/>
      <c r="EK62" s="179"/>
      <c r="EL62" s="179"/>
      <c r="EM62" s="179"/>
      <c r="EN62" s="179"/>
      <c r="EO62" s="179"/>
      <c r="EP62" s="179"/>
      <c r="EQ62" s="179"/>
      <c r="ER62" s="179"/>
      <c r="ES62" s="179"/>
      <c r="ET62" s="179"/>
      <c r="EU62" s="179"/>
      <c r="EV62" s="179"/>
      <c r="EW62" s="179"/>
      <c r="EX62" s="179"/>
      <c r="EY62" s="179"/>
      <c r="EZ62" s="179"/>
      <c r="FA62" s="179"/>
      <c r="FB62" s="179"/>
      <c r="FC62" s="179"/>
      <c r="FD62" s="179"/>
      <c r="FE62" s="179"/>
      <c r="FF62" s="179"/>
      <c r="FG62" s="179"/>
      <c r="FH62" s="179"/>
      <c r="FI62" s="179"/>
      <c r="FJ62" s="179"/>
      <c r="FK62" s="179"/>
      <c r="FL62" s="179"/>
      <c r="FM62" s="179"/>
      <c r="FN62" s="179"/>
      <c r="FO62" s="179"/>
      <c r="FP62" s="179"/>
      <c r="FQ62" s="179"/>
      <c r="FR62" s="179"/>
      <c r="FS62" s="179"/>
      <c r="FT62" s="179"/>
      <c r="FU62" s="179"/>
      <c r="FV62" s="179"/>
      <c r="FW62" s="179"/>
      <c r="FX62" s="179"/>
      <c r="FY62" s="179"/>
      <c r="FZ62" s="179"/>
      <c r="GA62" s="179"/>
      <c r="GB62" s="179"/>
      <c r="GC62" s="179"/>
      <c r="GD62" s="179"/>
      <c r="GE62" s="179"/>
      <c r="GF62" s="179"/>
      <c r="GG62" s="179"/>
      <c r="GH62" s="179"/>
      <c r="GI62" s="179"/>
      <c r="GJ62" s="179"/>
      <c r="GK62" s="179"/>
      <c r="GL62" s="179"/>
      <c r="GM62" s="179"/>
      <c r="GN62" s="179"/>
      <c r="GO62" s="179"/>
      <c r="GP62" s="179"/>
      <c r="GQ62" s="179"/>
      <c r="GR62" s="179"/>
      <c r="GS62" s="179"/>
      <c r="GT62" s="179"/>
      <c r="GU62" s="179"/>
      <c r="GV62" s="179"/>
      <c r="GW62" s="179"/>
      <c r="GX62" s="179"/>
      <c r="GY62" s="179"/>
      <c r="GZ62" s="179"/>
      <c r="HA62" s="179"/>
      <c r="HB62" s="179"/>
      <c r="HC62" s="179"/>
      <c r="HD62" s="179"/>
      <c r="HE62" s="179"/>
      <c r="HF62" s="179"/>
      <c r="HG62" s="179"/>
      <c r="HH62" s="179"/>
      <c r="HI62" s="179"/>
      <c r="HJ62" s="179"/>
      <c r="HK62" s="179"/>
      <c r="HL62" s="179"/>
      <c r="HM62" s="179"/>
      <c r="HN62" s="179"/>
      <c r="HO62" s="179"/>
      <c r="HP62" s="179"/>
      <c r="HQ62" s="179"/>
      <c r="HR62" s="179"/>
      <c r="HS62" s="179"/>
      <c r="HT62" s="179"/>
      <c r="HU62" s="179"/>
      <c r="HV62" s="179"/>
      <c r="HW62" s="179"/>
      <c r="HX62" s="179"/>
      <c r="HY62" s="179"/>
      <c r="HZ62" s="179"/>
      <c r="IA62" s="179"/>
      <c r="IB62" s="179"/>
      <c r="IC62" s="179"/>
      <c r="ID62" s="179"/>
      <c r="IE62" s="179"/>
      <c r="IF62" s="179"/>
      <c r="IG62" s="179"/>
      <c r="IH62" s="179"/>
      <c r="II62" s="179"/>
      <c r="IJ62" s="179"/>
      <c r="IK62" s="179"/>
      <c r="IL62" s="179"/>
      <c r="IM62" s="179"/>
      <c r="IN62" s="179"/>
      <c r="IO62" s="179"/>
      <c r="IP62" s="179"/>
    </row>
    <row r="63" s="180" customFormat="1" ht="24" customHeight="1" spans="1:250">
      <c r="A63" s="179"/>
      <c r="B63" s="205"/>
      <c r="C63" s="179"/>
      <c r="D63" s="206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79"/>
      <c r="AT63" s="179"/>
      <c r="AU63" s="179"/>
      <c r="AV63" s="179"/>
      <c r="AW63" s="179"/>
      <c r="AX63" s="179"/>
      <c r="AY63" s="179"/>
      <c r="AZ63" s="179"/>
      <c r="BA63" s="179"/>
      <c r="BB63" s="179"/>
      <c r="BC63" s="179"/>
      <c r="BD63" s="179"/>
      <c r="BE63" s="179"/>
      <c r="BF63" s="179"/>
      <c r="BG63" s="179"/>
      <c r="BH63" s="179"/>
      <c r="BI63" s="179"/>
      <c r="BJ63" s="179"/>
      <c r="BK63" s="179"/>
      <c r="BL63" s="179"/>
      <c r="BM63" s="179"/>
      <c r="BN63" s="179"/>
      <c r="BO63" s="179"/>
      <c r="BP63" s="179"/>
      <c r="BQ63" s="179"/>
      <c r="BR63" s="179"/>
      <c r="BS63" s="179"/>
      <c r="BT63" s="179"/>
      <c r="BU63" s="179"/>
      <c r="BV63" s="179"/>
      <c r="BW63" s="179"/>
      <c r="BX63" s="179"/>
      <c r="BY63" s="179"/>
      <c r="BZ63" s="179"/>
      <c r="CA63" s="179"/>
      <c r="CB63" s="179"/>
      <c r="CC63" s="179"/>
      <c r="CD63" s="179"/>
      <c r="CE63" s="179"/>
      <c r="CF63" s="179"/>
      <c r="CG63" s="179"/>
      <c r="CH63" s="179"/>
      <c r="CI63" s="179"/>
      <c r="CJ63" s="179"/>
      <c r="CK63" s="179"/>
      <c r="CL63" s="179"/>
      <c r="CM63" s="179"/>
      <c r="CN63" s="179"/>
      <c r="CO63" s="179"/>
      <c r="CP63" s="179"/>
      <c r="CQ63" s="179"/>
      <c r="CR63" s="179"/>
      <c r="CS63" s="179"/>
      <c r="CT63" s="179"/>
      <c r="CU63" s="179"/>
      <c r="CV63" s="179"/>
      <c r="CW63" s="179"/>
      <c r="CX63" s="179"/>
      <c r="CY63" s="179"/>
      <c r="CZ63" s="179"/>
      <c r="DA63" s="179"/>
      <c r="DB63" s="179"/>
      <c r="DC63" s="179"/>
      <c r="DD63" s="179"/>
      <c r="DE63" s="179"/>
      <c r="DF63" s="179"/>
      <c r="DG63" s="179"/>
      <c r="DH63" s="179"/>
      <c r="DI63" s="179"/>
      <c r="DJ63" s="179"/>
      <c r="DK63" s="179"/>
      <c r="DL63" s="179"/>
      <c r="DM63" s="179"/>
      <c r="DN63" s="179"/>
      <c r="DO63" s="179"/>
      <c r="DP63" s="179"/>
      <c r="DQ63" s="179"/>
      <c r="DR63" s="179"/>
      <c r="DS63" s="179"/>
      <c r="DT63" s="179"/>
      <c r="DU63" s="179"/>
      <c r="DV63" s="179"/>
      <c r="DW63" s="179"/>
      <c r="DX63" s="179"/>
      <c r="DY63" s="179"/>
      <c r="DZ63" s="179"/>
      <c r="EA63" s="179"/>
      <c r="EB63" s="179"/>
      <c r="EC63" s="179"/>
      <c r="ED63" s="179"/>
      <c r="EE63" s="179"/>
      <c r="EF63" s="179"/>
      <c r="EG63" s="179"/>
      <c r="EH63" s="179"/>
      <c r="EI63" s="179"/>
      <c r="EJ63" s="179"/>
      <c r="EK63" s="179"/>
      <c r="EL63" s="179"/>
      <c r="EM63" s="179"/>
      <c r="EN63" s="179"/>
      <c r="EO63" s="179"/>
      <c r="EP63" s="179"/>
      <c r="EQ63" s="179"/>
      <c r="ER63" s="179"/>
      <c r="ES63" s="179"/>
      <c r="ET63" s="179"/>
      <c r="EU63" s="179"/>
      <c r="EV63" s="179"/>
      <c r="EW63" s="179"/>
      <c r="EX63" s="179"/>
      <c r="EY63" s="179"/>
      <c r="EZ63" s="179"/>
      <c r="FA63" s="179"/>
      <c r="FB63" s="179"/>
      <c r="FC63" s="179"/>
      <c r="FD63" s="179"/>
      <c r="FE63" s="179"/>
      <c r="FF63" s="179"/>
      <c r="FG63" s="179"/>
      <c r="FH63" s="179"/>
      <c r="FI63" s="179"/>
      <c r="FJ63" s="179"/>
      <c r="FK63" s="179"/>
      <c r="FL63" s="179"/>
      <c r="FM63" s="179"/>
      <c r="FN63" s="179"/>
      <c r="FO63" s="179"/>
      <c r="FP63" s="179"/>
      <c r="FQ63" s="179"/>
      <c r="FR63" s="179"/>
      <c r="FS63" s="179"/>
      <c r="FT63" s="179"/>
      <c r="FU63" s="179"/>
      <c r="FV63" s="179"/>
      <c r="FW63" s="179"/>
      <c r="FX63" s="179"/>
      <c r="FY63" s="179"/>
      <c r="FZ63" s="179"/>
      <c r="GA63" s="179"/>
      <c r="GB63" s="179"/>
      <c r="GC63" s="179"/>
      <c r="GD63" s="179"/>
      <c r="GE63" s="179"/>
      <c r="GF63" s="179"/>
      <c r="GG63" s="179"/>
      <c r="GH63" s="179"/>
      <c r="GI63" s="179"/>
      <c r="GJ63" s="179"/>
      <c r="GK63" s="179"/>
      <c r="GL63" s="179"/>
      <c r="GM63" s="179"/>
      <c r="GN63" s="179"/>
      <c r="GO63" s="179"/>
      <c r="GP63" s="179"/>
      <c r="GQ63" s="179"/>
      <c r="GR63" s="179"/>
      <c r="GS63" s="179"/>
      <c r="GT63" s="179"/>
      <c r="GU63" s="179"/>
      <c r="GV63" s="179"/>
      <c r="GW63" s="179"/>
      <c r="GX63" s="179"/>
      <c r="GY63" s="179"/>
      <c r="GZ63" s="179"/>
      <c r="HA63" s="179"/>
      <c r="HB63" s="179"/>
      <c r="HC63" s="179"/>
      <c r="HD63" s="179"/>
      <c r="HE63" s="179"/>
      <c r="HF63" s="179"/>
      <c r="HG63" s="179"/>
      <c r="HH63" s="179"/>
      <c r="HI63" s="179"/>
      <c r="HJ63" s="179"/>
      <c r="HK63" s="179"/>
      <c r="HL63" s="179"/>
      <c r="HM63" s="179"/>
      <c r="HN63" s="179"/>
      <c r="HO63" s="179"/>
      <c r="HP63" s="179"/>
      <c r="HQ63" s="179"/>
      <c r="HR63" s="179"/>
      <c r="HS63" s="179"/>
      <c r="HT63" s="179"/>
      <c r="HU63" s="179"/>
      <c r="HV63" s="179"/>
      <c r="HW63" s="179"/>
      <c r="HX63" s="179"/>
      <c r="HY63" s="179"/>
      <c r="HZ63" s="179"/>
      <c r="IA63" s="179"/>
      <c r="IB63" s="179"/>
      <c r="IC63" s="179"/>
      <c r="ID63" s="179"/>
      <c r="IE63" s="179"/>
      <c r="IF63" s="179"/>
      <c r="IG63" s="179"/>
      <c r="IH63" s="179"/>
      <c r="II63" s="179"/>
      <c r="IJ63" s="179"/>
      <c r="IK63" s="179"/>
      <c r="IL63" s="179"/>
      <c r="IM63" s="179"/>
      <c r="IN63" s="179"/>
      <c r="IO63" s="179"/>
      <c r="IP63" s="179"/>
    </row>
    <row r="64" s="180" customFormat="1" ht="24" customHeight="1" spans="1:250">
      <c r="A64" s="179"/>
      <c r="B64" s="205"/>
      <c r="C64" s="179"/>
      <c r="D64" s="206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79"/>
      <c r="AT64" s="179"/>
      <c r="AU64" s="179"/>
      <c r="AV64" s="179"/>
      <c r="AW64" s="179"/>
      <c r="AX64" s="179"/>
      <c r="AY64" s="179"/>
      <c r="AZ64" s="179"/>
      <c r="BA64" s="179"/>
      <c r="BB64" s="179"/>
      <c r="BC64" s="179"/>
      <c r="BD64" s="179"/>
      <c r="BE64" s="179"/>
      <c r="BF64" s="179"/>
      <c r="BG64" s="179"/>
      <c r="BH64" s="179"/>
      <c r="BI64" s="179"/>
      <c r="BJ64" s="179"/>
      <c r="BK64" s="179"/>
      <c r="BL64" s="179"/>
      <c r="BM64" s="179"/>
      <c r="BN64" s="179"/>
      <c r="BO64" s="179"/>
      <c r="BP64" s="179"/>
      <c r="BQ64" s="179"/>
      <c r="BR64" s="179"/>
      <c r="BS64" s="179"/>
      <c r="BT64" s="179"/>
      <c r="BU64" s="179"/>
      <c r="BV64" s="179"/>
      <c r="BW64" s="179"/>
      <c r="BX64" s="179"/>
      <c r="BY64" s="179"/>
      <c r="BZ64" s="179"/>
      <c r="CA64" s="179"/>
      <c r="CB64" s="179"/>
      <c r="CC64" s="179"/>
      <c r="CD64" s="179"/>
      <c r="CE64" s="179"/>
      <c r="CF64" s="179"/>
      <c r="CG64" s="179"/>
      <c r="CH64" s="179"/>
      <c r="CI64" s="179"/>
      <c r="CJ64" s="179"/>
      <c r="CK64" s="179"/>
      <c r="CL64" s="179"/>
      <c r="CM64" s="179"/>
      <c r="CN64" s="179"/>
      <c r="CO64" s="179"/>
      <c r="CP64" s="179"/>
      <c r="CQ64" s="179"/>
      <c r="CR64" s="179"/>
      <c r="CS64" s="179"/>
      <c r="CT64" s="179"/>
      <c r="CU64" s="179"/>
      <c r="CV64" s="179"/>
      <c r="CW64" s="179"/>
      <c r="CX64" s="179"/>
      <c r="CY64" s="179"/>
      <c r="CZ64" s="179"/>
      <c r="DA64" s="179"/>
      <c r="DB64" s="179"/>
      <c r="DC64" s="179"/>
      <c r="DD64" s="179"/>
      <c r="DE64" s="179"/>
      <c r="DF64" s="179"/>
      <c r="DG64" s="179"/>
      <c r="DH64" s="179"/>
      <c r="DI64" s="179"/>
      <c r="DJ64" s="179"/>
      <c r="DK64" s="179"/>
      <c r="DL64" s="179"/>
      <c r="DM64" s="179"/>
      <c r="DN64" s="179"/>
      <c r="DO64" s="179"/>
      <c r="DP64" s="179"/>
      <c r="DQ64" s="179"/>
      <c r="DR64" s="179"/>
      <c r="DS64" s="179"/>
      <c r="DT64" s="179"/>
      <c r="DU64" s="179"/>
      <c r="DV64" s="179"/>
      <c r="DW64" s="179"/>
      <c r="DX64" s="179"/>
      <c r="DY64" s="179"/>
      <c r="DZ64" s="179"/>
      <c r="EA64" s="179"/>
      <c r="EB64" s="179"/>
      <c r="EC64" s="179"/>
      <c r="ED64" s="179"/>
      <c r="EE64" s="179"/>
      <c r="EF64" s="179"/>
      <c r="EG64" s="179"/>
      <c r="EH64" s="179"/>
      <c r="EI64" s="179"/>
      <c r="EJ64" s="179"/>
      <c r="EK64" s="179"/>
      <c r="EL64" s="179"/>
      <c r="EM64" s="179"/>
      <c r="EN64" s="179"/>
      <c r="EO64" s="179"/>
      <c r="EP64" s="179"/>
      <c r="EQ64" s="179"/>
      <c r="ER64" s="179"/>
      <c r="ES64" s="179"/>
      <c r="ET64" s="179"/>
      <c r="EU64" s="179"/>
      <c r="EV64" s="179"/>
      <c r="EW64" s="179"/>
      <c r="EX64" s="179"/>
      <c r="EY64" s="179"/>
      <c r="EZ64" s="179"/>
      <c r="FA64" s="179"/>
      <c r="FB64" s="179"/>
      <c r="FC64" s="179"/>
      <c r="FD64" s="179"/>
      <c r="FE64" s="179"/>
      <c r="FF64" s="179"/>
      <c r="FG64" s="179"/>
      <c r="FH64" s="179"/>
      <c r="FI64" s="179"/>
      <c r="FJ64" s="179"/>
      <c r="FK64" s="179"/>
      <c r="FL64" s="179"/>
      <c r="FM64" s="179"/>
      <c r="FN64" s="179"/>
      <c r="FO64" s="179"/>
      <c r="FP64" s="179"/>
      <c r="FQ64" s="179"/>
      <c r="FR64" s="179"/>
      <c r="FS64" s="179"/>
      <c r="FT64" s="179"/>
      <c r="FU64" s="179"/>
      <c r="FV64" s="179"/>
      <c r="FW64" s="179"/>
      <c r="FX64" s="179"/>
      <c r="FY64" s="179"/>
      <c r="FZ64" s="179"/>
      <c r="GA64" s="179"/>
      <c r="GB64" s="179"/>
      <c r="GC64" s="179"/>
      <c r="GD64" s="179"/>
      <c r="GE64" s="179"/>
      <c r="GF64" s="179"/>
      <c r="GG64" s="179"/>
      <c r="GH64" s="179"/>
      <c r="GI64" s="179"/>
      <c r="GJ64" s="179"/>
      <c r="GK64" s="179"/>
      <c r="GL64" s="179"/>
      <c r="GM64" s="179"/>
      <c r="GN64" s="179"/>
      <c r="GO64" s="179"/>
      <c r="GP64" s="179"/>
      <c r="GQ64" s="179"/>
      <c r="GR64" s="179"/>
      <c r="GS64" s="179"/>
      <c r="GT64" s="179"/>
      <c r="GU64" s="179"/>
      <c r="GV64" s="179"/>
      <c r="GW64" s="179"/>
      <c r="GX64" s="179"/>
      <c r="GY64" s="179"/>
      <c r="GZ64" s="179"/>
      <c r="HA64" s="179"/>
      <c r="HB64" s="179"/>
      <c r="HC64" s="179"/>
      <c r="HD64" s="179"/>
      <c r="HE64" s="179"/>
      <c r="HF64" s="179"/>
      <c r="HG64" s="179"/>
      <c r="HH64" s="179"/>
      <c r="HI64" s="179"/>
      <c r="HJ64" s="179"/>
      <c r="HK64" s="179"/>
      <c r="HL64" s="179"/>
      <c r="HM64" s="179"/>
      <c r="HN64" s="179"/>
      <c r="HO64" s="179"/>
      <c r="HP64" s="179"/>
      <c r="HQ64" s="179"/>
      <c r="HR64" s="179"/>
      <c r="HS64" s="179"/>
      <c r="HT64" s="179"/>
      <c r="HU64" s="179"/>
      <c r="HV64" s="179"/>
      <c r="HW64" s="179"/>
      <c r="HX64" s="179"/>
      <c r="HY64" s="179"/>
      <c r="HZ64" s="179"/>
      <c r="IA64" s="179"/>
      <c r="IB64" s="179"/>
      <c r="IC64" s="179"/>
      <c r="ID64" s="179"/>
      <c r="IE64" s="179"/>
      <c r="IF64" s="179"/>
      <c r="IG64" s="179"/>
      <c r="IH64" s="179"/>
      <c r="II64" s="179"/>
      <c r="IJ64" s="179"/>
      <c r="IK64" s="179"/>
      <c r="IL64" s="179"/>
      <c r="IM64" s="179"/>
      <c r="IN64" s="179"/>
      <c r="IO64" s="179"/>
      <c r="IP64" s="179"/>
    </row>
    <row r="65" s="180" customFormat="1" ht="24" customHeight="1" spans="1:250">
      <c r="A65" s="179"/>
      <c r="B65" s="205"/>
      <c r="C65" s="179"/>
      <c r="D65" s="206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  <c r="BB65" s="179"/>
      <c r="BC65" s="179"/>
      <c r="BD65" s="179"/>
      <c r="BE65" s="179"/>
      <c r="BF65" s="179"/>
      <c r="BG65" s="179"/>
      <c r="BH65" s="179"/>
      <c r="BI65" s="179"/>
      <c r="BJ65" s="179"/>
      <c r="BK65" s="179"/>
      <c r="BL65" s="179"/>
      <c r="BM65" s="179"/>
      <c r="BN65" s="179"/>
      <c r="BO65" s="179"/>
      <c r="BP65" s="179"/>
      <c r="BQ65" s="179"/>
      <c r="BR65" s="179"/>
      <c r="BS65" s="179"/>
      <c r="BT65" s="179"/>
      <c r="BU65" s="179"/>
      <c r="BV65" s="179"/>
      <c r="BW65" s="179"/>
      <c r="BX65" s="179"/>
      <c r="BY65" s="179"/>
      <c r="BZ65" s="179"/>
      <c r="CA65" s="179"/>
      <c r="CB65" s="179"/>
      <c r="CC65" s="179"/>
      <c r="CD65" s="179"/>
      <c r="CE65" s="179"/>
      <c r="CF65" s="179"/>
      <c r="CG65" s="179"/>
      <c r="CH65" s="179"/>
      <c r="CI65" s="179"/>
      <c r="CJ65" s="179"/>
      <c r="CK65" s="179"/>
      <c r="CL65" s="179"/>
      <c r="CM65" s="179"/>
      <c r="CN65" s="179"/>
      <c r="CO65" s="179"/>
      <c r="CP65" s="179"/>
      <c r="CQ65" s="179"/>
      <c r="CR65" s="179"/>
      <c r="CS65" s="179"/>
      <c r="CT65" s="179"/>
      <c r="CU65" s="179"/>
      <c r="CV65" s="179"/>
      <c r="CW65" s="179"/>
      <c r="CX65" s="179"/>
      <c r="CY65" s="179"/>
      <c r="CZ65" s="179"/>
      <c r="DA65" s="179"/>
      <c r="DB65" s="179"/>
      <c r="DC65" s="179"/>
      <c r="DD65" s="179"/>
      <c r="DE65" s="179"/>
      <c r="DF65" s="179"/>
      <c r="DG65" s="179"/>
      <c r="DH65" s="179"/>
      <c r="DI65" s="179"/>
      <c r="DJ65" s="179"/>
      <c r="DK65" s="179"/>
      <c r="DL65" s="179"/>
      <c r="DM65" s="179"/>
      <c r="DN65" s="179"/>
      <c r="DO65" s="179"/>
      <c r="DP65" s="179"/>
      <c r="DQ65" s="179"/>
      <c r="DR65" s="179"/>
      <c r="DS65" s="179"/>
      <c r="DT65" s="179"/>
      <c r="DU65" s="179"/>
      <c r="DV65" s="179"/>
      <c r="DW65" s="179"/>
      <c r="DX65" s="179"/>
      <c r="DY65" s="179"/>
      <c r="DZ65" s="179"/>
      <c r="EA65" s="179"/>
      <c r="EB65" s="179"/>
      <c r="EC65" s="179"/>
      <c r="ED65" s="179"/>
      <c r="EE65" s="179"/>
      <c r="EF65" s="179"/>
      <c r="EG65" s="179"/>
      <c r="EH65" s="179"/>
      <c r="EI65" s="179"/>
      <c r="EJ65" s="179"/>
      <c r="EK65" s="179"/>
      <c r="EL65" s="179"/>
      <c r="EM65" s="179"/>
      <c r="EN65" s="179"/>
      <c r="EO65" s="179"/>
      <c r="EP65" s="179"/>
      <c r="EQ65" s="179"/>
      <c r="ER65" s="179"/>
      <c r="ES65" s="179"/>
      <c r="ET65" s="179"/>
      <c r="EU65" s="179"/>
      <c r="EV65" s="179"/>
      <c r="EW65" s="179"/>
      <c r="EX65" s="179"/>
      <c r="EY65" s="179"/>
      <c r="EZ65" s="179"/>
      <c r="FA65" s="179"/>
      <c r="FB65" s="179"/>
      <c r="FC65" s="179"/>
      <c r="FD65" s="179"/>
      <c r="FE65" s="179"/>
      <c r="FF65" s="179"/>
      <c r="FG65" s="179"/>
      <c r="FH65" s="179"/>
      <c r="FI65" s="179"/>
      <c r="FJ65" s="179"/>
      <c r="FK65" s="179"/>
      <c r="FL65" s="179"/>
      <c r="FM65" s="179"/>
      <c r="FN65" s="179"/>
      <c r="FO65" s="179"/>
      <c r="FP65" s="179"/>
      <c r="FQ65" s="179"/>
      <c r="FR65" s="179"/>
      <c r="FS65" s="179"/>
      <c r="FT65" s="179"/>
      <c r="FU65" s="179"/>
      <c r="FV65" s="179"/>
      <c r="FW65" s="179"/>
      <c r="FX65" s="179"/>
      <c r="FY65" s="179"/>
      <c r="FZ65" s="179"/>
      <c r="GA65" s="179"/>
      <c r="GB65" s="179"/>
      <c r="GC65" s="179"/>
      <c r="GD65" s="179"/>
      <c r="GE65" s="179"/>
      <c r="GF65" s="179"/>
      <c r="GG65" s="179"/>
      <c r="GH65" s="179"/>
      <c r="GI65" s="179"/>
      <c r="GJ65" s="179"/>
      <c r="GK65" s="179"/>
      <c r="GL65" s="179"/>
      <c r="GM65" s="179"/>
      <c r="GN65" s="179"/>
      <c r="GO65" s="179"/>
      <c r="GP65" s="179"/>
      <c r="GQ65" s="179"/>
      <c r="GR65" s="179"/>
      <c r="GS65" s="179"/>
      <c r="GT65" s="179"/>
      <c r="GU65" s="179"/>
      <c r="GV65" s="179"/>
      <c r="GW65" s="179"/>
      <c r="GX65" s="179"/>
      <c r="GY65" s="179"/>
      <c r="GZ65" s="179"/>
      <c r="HA65" s="179"/>
      <c r="HB65" s="179"/>
      <c r="HC65" s="179"/>
      <c r="HD65" s="179"/>
      <c r="HE65" s="179"/>
      <c r="HF65" s="179"/>
      <c r="HG65" s="179"/>
      <c r="HH65" s="179"/>
      <c r="HI65" s="179"/>
      <c r="HJ65" s="179"/>
      <c r="HK65" s="179"/>
      <c r="HL65" s="179"/>
      <c r="HM65" s="179"/>
      <c r="HN65" s="179"/>
      <c r="HO65" s="179"/>
      <c r="HP65" s="179"/>
      <c r="HQ65" s="179"/>
      <c r="HR65" s="179"/>
      <c r="HS65" s="179"/>
      <c r="HT65" s="179"/>
      <c r="HU65" s="179"/>
      <c r="HV65" s="179"/>
      <c r="HW65" s="179"/>
      <c r="HX65" s="179"/>
      <c r="HY65" s="179"/>
      <c r="HZ65" s="179"/>
      <c r="IA65" s="179"/>
      <c r="IB65" s="179"/>
      <c r="IC65" s="179"/>
      <c r="ID65" s="179"/>
      <c r="IE65" s="179"/>
      <c r="IF65" s="179"/>
      <c r="IG65" s="179"/>
      <c r="IH65" s="179"/>
      <c r="II65" s="179"/>
      <c r="IJ65" s="179"/>
      <c r="IK65" s="179"/>
      <c r="IL65" s="179"/>
      <c r="IM65" s="179"/>
      <c r="IN65" s="179"/>
      <c r="IO65" s="179"/>
      <c r="IP65" s="179"/>
    </row>
    <row r="66" s="180" customFormat="1" ht="24" customHeight="1" spans="1:250">
      <c r="A66" s="179"/>
      <c r="B66" s="205"/>
      <c r="C66" s="179"/>
      <c r="D66" s="206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79"/>
      <c r="AT66" s="179"/>
      <c r="AU66" s="179"/>
      <c r="AV66" s="179"/>
      <c r="AW66" s="179"/>
      <c r="AX66" s="179"/>
      <c r="AY66" s="179"/>
      <c r="AZ66" s="179"/>
      <c r="BA66" s="179"/>
      <c r="BB66" s="179"/>
      <c r="BC66" s="179"/>
      <c r="BD66" s="179"/>
      <c r="BE66" s="179"/>
      <c r="BF66" s="179"/>
      <c r="BG66" s="179"/>
      <c r="BH66" s="179"/>
      <c r="BI66" s="179"/>
      <c r="BJ66" s="179"/>
      <c r="BK66" s="179"/>
      <c r="BL66" s="179"/>
      <c r="BM66" s="179"/>
      <c r="BN66" s="179"/>
      <c r="BO66" s="179"/>
      <c r="BP66" s="179"/>
      <c r="BQ66" s="179"/>
      <c r="BR66" s="179"/>
      <c r="BS66" s="179"/>
      <c r="BT66" s="179"/>
      <c r="BU66" s="179"/>
      <c r="BV66" s="179"/>
      <c r="BW66" s="179"/>
      <c r="BX66" s="179"/>
      <c r="BY66" s="179"/>
      <c r="BZ66" s="179"/>
      <c r="CA66" s="179"/>
      <c r="CB66" s="179"/>
      <c r="CC66" s="179"/>
      <c r="CD66" s="179"/>
      <c r="CE66" s="179"/>
      <c r="CF66" s="179"/>
      <c r="CG66" s="179"/>
      <c r="CH66" s="179"/>
      <c r="CI66" s="179"/>
      <c r="CJ66" s="179"/>
      <c r="CK66" s="179"/>
      <c r="CL66" s="179"/>
      <c r="CM66" s="179"/>
      <c r="CN66" s="179"/>
      <c r="CO66" s="179"/>
      <c r="CP66" s="179"/>
      <c r="CQ66" s="179"/>
      <c r="CR66" s="179"/>
      <c r="CS66" s="179"/>
      <c r="CT66" s="179"/>
      <c r="CU66" s="179"/>
      <c r="CV66" s="179"/>
      <c r="CW66" s="179"/>
      <c r="CX66" s="179"/>
      <c r="CY66" s="179"/>
      <c r="CZ66" s="179"/>
      <c r="DA66" s="179"/>
      <c r="DB66" s="179"/>
      <c r="DC66" s="179"/>
      <c r="DD66" s="179"/>
      <c r="DE66" s="179"/>
      <c r="DF66" s="179"/>
      <c r="DG66" s="179"/>
      <c r="DH66" s="179"/>
      <c r="DI66" s="179"/>
      <c r="DJ66" s="179"/>
      <c r="DK66" s="179"/>
      <c r="DL66" s="179"/>
      <c r="DM66" s="179"/>
      <c r="DN66" s="179"/>
      <c r="DO66" s="179"/>
      <c r="DP66" s="179"/>
      <c r="DQ66" s="179"/>
      <c r="DR66" s="179"/>
      <c r="DS66" s="179"/>
      <c r="DT66" s="179"/>
      <c r="DU66" s="179"/>
      <c r="DV66" s="179"/>
      <c r="DW66" s="179"/>
      <c r="DX66" s="179"/>
      <c r="DY66" s="179"/>
      <c r="DZ66" s="179"/>
      <c r="EA66" s="179"/>
      <c r="EB66" s="179"/>
      <c r="EC66" s="179"/>
      <c r="ED66" s="179"/>
      <c r="EE66" s="179"/>
      <c r="EF66" s="179"/>
      <c r="EG66" s="179"/>
      <c r="EH66" s="179"/>
      <c r="EI66" s="179"/>
      <c r="EJ66" s="179"/>
      <c r="EK66" s="179"/>
      <c r="EL66" s="179"/>
      <c r="EM66" s="179"/>
      <c r="EN66" s="179"/>
      <c r="EO66" s="179"/>
      <c r="EP66" s="179"/>
      <c r="EQ66" s="179"/>
      <c r="ER66" s="179"/>
      <c r="ES66" s="179"/>
      <c r="ET66" s="179"/>
      <c r="EU66" s="179"/>
      <c r="EV66" s="179"/>
      <c r="EW66" s="179"/>
      <c r="EX66" s="179"/>
      <c r="EY66" s="179"/>
      <c r="EZ66" s="179"/>
      <c r="FA66" s="179"/>
      <c r="FB66" s="179"/>
      <c r="FC66" s="179"/>
      <c r="FD66" s="179"/>
      <c r="FE66" s="179"/>
      <c r="FF66" s="179"/>
      <c r="FG66" s="179"/>
      <c r="FH66" s="179"/>
      <c r="FI66" s="179"/>
      <c r="FJ66" s="179"/>
      <c r="FK66" s="179"/>
      <c r="FL66" s="179"/>
      <c r="FM66" s="179"/>
      <c r="FN66" s="179"/>
      <c r="FO66" s="179"/>
      <c r="FP66" s="179"/>
      <c r="FQ66" s="179"/>
      <c r="FR66" s="179"/>
      <c r="FS66" s="179"/>
      <c r="FT66" s="179"/>
      <c r="FU66" s="179"/>
      <c r="FV66" s="179"/>
      <c r="FW66" s="179"/>
      <c r="FX66" s="179"/>
      <c r="FY66" s="179"/>
      <c r="FZ66" s="179"/>
      <c r="GA66" s="179"/>
      <c r="GB66" s="179"/>
      <c r="GC66" s="179"/>
      <c r="GD66" s="179"/>
      <c r="GE66" s="179"/>
      <c r="GF66" s="179"/>
      <c r="GG66" s="179"/>
      <c r="GH66" s="179"/>
      <c r="GI66" s="179"/>
      <c r="GJ66" s="179"/>
      <c r="GK66" s="179"/>
      <c r="GL66" s="179"/>
      <c r="GM66" s="179"/>
      <c r="GN66" s="179"/>
      <c r="GO66" s="179"/>
      <c r="GP66" s="179"/>
      <c r="GQ66" s="179"/>
      <c r="GR66" s="179"/>
      <c r="GS66" s="179"/>
      <c r="GT66" s="179"/>
      <c r="GU66" s="179"/>
      <c r="GV66" s="179"/>
      <c r="GW66" s="179"/>
      <c r="GX66" s="179"/>
      <c r="GY66" s="179"/>
      <c r="GZ66" s="179"/>
      <c r="HA66" s="179"/>
      <c r="HB66" s="179"/>
      <c r="HC66" s="179"/>
      <c r="HD66" s="179"/>
      <c r="HE66" s="179"/>
      <c r="HF66" s="179"/>
      <c r="HG66" s="179"/>
      <c r="HH66" s="179"/>
      <c r="HI66" s="179"/>
      <c r="HJ66" s="179"/>
      <c r="HK66" s="179"/>
      <c r="HL66" s="179"/>
      <c r="HM66" s="179"/>
      <c r="HN66" s="179"/>
      <c r="HO66" s="179"/>
      <c r="HP66" s="179"/>
      <c r="HQ66" s="179"/>
      <c r="HR66" s="179"/>
      <c r="HS66" s="179"/>
      <c r="HT66" s="179"/>
      <c r="HU66" s="179"/>
      <c r="HV66" s="179"/>
      <c r="HW66" s="179"/>
      <c r="HX66" s="179"/>
      <c r="HY66" s="179"/>
      <c r="HZ66" s="179"/>
      <c r="IA66" s="179"/>
      <c r="IB66" s="179"/>
      <c r="IC66" s="179"/>
      <c r="ID66" s="179"/>
      <c r="IE66" s="179"/>
      <c r="IF66" s="179"/>
      <c r="IG66" s="179"/>
      <c r="IH66" s="179"/>
      <c r="II66" s="179"/>
      <c r="IJ66" s="179"/>
      <c r="IK66" s="179"/>
      <c r="IL66" s="179"/>
      <c r="IM66" s="179"/>
      <c r="IN66" s="179"/>
      <c r="IO66" s="179"/>
      <c r="IP66" s="179"/>
    </row>
    <row r="67" s="180" customFormat="1" ht="24" customHeight="1" spans="1:250">
      <c r="A67" s="179"/>
      <c r="B67" s="205"/>
      <c r="C67" s="179"/>
      <c r="D67" s="206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79"/>
      <c r="AT67" s="179"/>
      <c r="AU67" s="179"/>
      <c r="AV67" s="179"/>
      <c r="AW67" s="179"/>
      <c r="AX67" s="179"/>
      <c r="AY67" s="179"/>
      <c r="AZ67" s="179"/>
      <c r="BA67" s="179"/>
      <c r="BB67" s="179"/>
      <c r="BC67" s="179"/>
      <c r="BD67" s="179"/>
      <c r="BE67" s="179"/>
      <c r="BF67" s="179"/>
      <c r="BG67" s="179"/>
      <c r="BH67" s="179"/>
      <c r="BI67" s="179"/>
      <c r="BJ67" s="179"/>
      <c r="BK67" s="179"/>
      <c r="BL67" s="179"/>
      <c r="BM67" s="179"/>
      <c r="BN67" s="179"/>
      <c r="BO67" s="179"/>
      <c r="BP67" s="179"/>
      <c r="BQ67" s="179"/>
      <c r="BR67" s="179"/>
      <c r="BS67" s="179"/>
      <c r="BT67" s="179"/>
      <c r="BU67" s="179"/>
      <c r="BV67" s="179"/>
      <c r="BW67" s="179"/>
      <c r="BX67" s="179"/>
      <c r="BY67" s="179"/>
      <c r="BZ67" s="179"/>
      <c r="CA67" s="179"/>
      <c r="CB67" s="179"/>
      <c r="CC67" s="179"/>
      <c r="CD67" s="179"/>
      <c r="CE67" s="179"/>
      <c r="CF67" s="179"/>
      <c r="CG67" s="179"/>
      <c r="CH67" s="179"/>
      <c r="CI67" s="179"/>
      <c r="CJ67" s="179"/>
      <c r="CK67" s="179"/>
      <c r="CL67" s="179"/>
      <c r="CM67" s="179"/>
      <c r="CN67" s="179"/>
      <c r="CO67" s="179"/>
      <c r="CP67" s="179"/>
      <c r="CQ67" s="179"/>
      <c r="CR67" s="179"/>
      <c r="CS67" s="179"/>
      <c r="CT67" s="179"/>
      <c r="CU67" s="179"/>
      <c r="CV67" s="179"/>
      <c r="CW67" s="179"/>
      <c r="CX67" s="179"/>
      <c r="CY67" s="179"/>
      <c r="CZ67" s="179"/>
      <c r="DA67" s="179"/>
      <c r="DB67" s="179"/>
      <c r="DC67" s="179"/>
      <c r="DD67" s="179"/>
      <c r="DE67" s="179"/>
      <c r="DF67" s="179"/>
      <c r="DG67" s="179"/>
      <c r="DH67" s="179"/>
      <c r="DI67" s="179"/>
      <c r="DJ67" s="179"/>
      <c r="DK67" s="179"/>
      <c r="DL67" s="179"/>
      <c r="DM67" s="179"/>
      <c r="DN67" s="179"/>
      <c r="DO67" s="179"/>
      <c r="DP67" s="179"/>
      <c r="DQ67" s="179"/>
      <c r="DR67" s="179"/>
      <c r="DS67" s="179"/>
      <c r="DT67" s="179"/>
      <c r="DU67" s="179"/>
      <c r="DV67" s="179"/>
      <c r="DW67" s="179"/>
      <c r="DX67" s="179"/>
      <c r="DY67" s="179"/>
      <c r="DZ67" s="179"/>
      <c r="EA67" s="179"/>
      <c r="EB67" s="179"/>
      <c r="EC67" s="179"/>
      <c r="ED67" s="179"/>
      <c r="EE67" s="179"/>
      <c r="EF67" s="179"/>
      <c r="EG67" s="179"/>
      <c r="EH67" s="179"/>
      <c r="EI67" s="179"/>
      <c r="EJ67" s="179"/>
      <c r="EK67" s="179"/>
      <c r="EL67" s="179"/>
      <c r="EM67" s="179"/>
      <c r="EN67" s="179"/>
      <c r="EO67" s="179"/>
      <c r="EP67" s="179"/>
      <c r="EQ67" s="179"/>
      <c r="ER67" s="179"/>
      <c r="ES67" s="179"/>
      <c r="ET67" s="179"/>
      <c r="EU67" s="179"/>
      <c r="EV67" s="179"/>
      <c r="EW67" s="179"/>
      <c r="EX67" s="179"/>
      <c r="EY67" s="179"/>
      <c r="EZ67" s="179"/>
      <c r="FA67" s="179"/>
      <c r="FB67" s="179"/>
      <c r="FC67" s="179"/>
      <c r="FD67" s="179"/>
      <c r="FE67" s="179"/>
      <c r="FF67" s="179"/>
      <c r="FG67" s="179"/>
      <c r="FH67" s="179"/>
      <c r="FI67" s="179"/>
      <c r="FJ67" s="179"/>
      <c r="FK67" s="179"/>
      <c r="FL67" s="179"/>
      <c r="FM67" s="179"/>
      <c r="FN67" s="179"/>
      <c r="FO67" s="179"/>
      <c r="FP67" s="179"/>
      <c r="FQ67" s="179"/>
      <c r="FR67" s="179"/>
      <c r="FS67" s="179"/>
      <c r="FT67" s="179"/>
      <c r="FU67" s="179"/>
      <c r="FV67" s="179"/>
      <c r="FW67" s="179"/>
      <c r="FX67" s="179"/>
      <c r="FY67" s="179"/>
      <c r="FZ67" s="179"/>
      <c r="GA67" s="179"/>
      <c r="GB67" s="179"/>
      <c r="GC67" s="179"/>
      <c r="GD67" s="179"/>
      <c r="GE67" s="179"/>
      <c r="GF67" s="179"/>
      <c r="GG67" s="179"/>
      <c r="GH67" s="179"/>
      <c r="GI67" s="179"/>
      <c r="GJ67" s="179"/>
      <c r="GK67" s="179"/>
      <c r="GL67" s="179"/>
      <c r="GM67" s="179"/>
      <c r="GN67" s="179"/>
      <c r="GO67" s="179"/>
      <c r="GP67" s="179"/>
      <c r="GQ67" s="179"/>
      <c r="GR67" s="179"/>
      <c r="GS67" s="179"/>
      <c r="GT67" s="179"/>
      <c r="GU67" s="179"/>
      <c r="GV67" s="179"/>
      <c r="GW67" s="179"/>
      <c r="GX67" s="179"/>
      <c r="GY67" s="179"/>
      <c r="GZ67" s="179"/>
      <c r="HA67" s="179"/>
      <c r="HB67" s="179"/>
      <c r="HC67" s="179"/>
      <c r="HD67" s="179"/>
      <c r="HE67" s="179"/>
      <c r="HF67" s="179"/>
      <c r="HG67" s="179"/>
      <c r="HH67" s="179"/>
      <c r="HI67" s="179"/>
      <c r="HJ67" s="179"/>
      <c r="HK67" s="179"/>
      <c r="HL67" s="179"/>
      <c r="HM67" s="179"/>
      <c r="HN67" s="179"/>
      <c r="HO67" s="179"/>
      <c r="HP67" s="179"/>
      <c r="HQ67" s="179"/>
      <c r="HR67" s="179"/>
      <c r="HS67" s="179"/>
      <c r="HT67" s="179"/>
      <c r="HU67" s="179"/>
      <c r="HV67" s="179"/>
      <c r="HW67" s="179"/>
      <c r="HX67" s="179"/>
      <c r="HY67" s="179"/>
      <c r="HZ67" s="179"/>
      <c r="IA67" s="179"/>
      <c r="IB67" s="179"/>
      <c r="IC67" s="179"/>
      <c r="ID67" s="179"/>
      <c r="IE67" s="179"/>
      <c r="IF67" s="179"/>
      <c r="IG67" s="179"/>
      <c r="IH67" s="179"/>
      <c r="II67" s="179"/>
      <c r="IJ67" s="179"/>
      <c r="IK67" s="179"/>
      <c r="IL67" s="179"/>
      <c r="IM67" s="179"/>
      <c r="IN67" s="179"/>
      <c r="IO67" s="179"/>
      <c r="IP67" s="179"/>
    </row>
    <row r="68" s="180" customFormat="1" ht="24" customHeight="1" spans="1:250">
      <c r="A68" s="179"/>
      <c r="B68" s="205"/>
      <c r="C68" s="179"/>
      <c r="D68" s="206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79"/>
      <c r="AT68" s="179"/>
      <c r="AU68" s="179"/>
      <c r="AV68" s="179"/>
      <c r="AW68" s="179"/>
      <c r="AX68" s="179"/>
      <c r="AY68" s="179"/>
      <c r="AZ68" s="179"/>
      <c r="BA68" s="179"/>
      <c r="BB68" s="179"/>
      <c r="BC68" s="179"/>
      <c r="BD68" s="179"/>
      <c r="BE68" s="179"/>
      <c r="BF68" s="179"/>
      <c r="BG68" s="179"/>
      <c r="BH68" s="179"/>
      <c r="BI68" s="179"/>
      <c r="BJ68" s="179"/>
      <c r="BK68" s="179"/>
      <c r="BL68" s="179"/>
      <c r="BM68" s="179"/>
      <c r="BN68" s="179"/>
      <c r="BO68" s="179"/>
      <c r="BP68" s="179"/>
      <c r="BQ68" s="179"/>
      <c r="BR68" s="179"/>
      <c r="BS68" s="179"/>
      <c r="BT68" s="179"/>
      <c r="BU68" s="179"/>
      <c r="BV68" s="179"/>
      <c r="BW68" s="179"/>
      <c r="BX68" s="179"/>
      <c r="BY68" s="179"/>
      <c r="BZ68" s="179"/>
      <c r="CA68" s="179"/>
      <c r="CB68" s="179"/>
      <c r="CC68" s="179"/>
      <c r="CD68" s="179"/>
      <c r="CE68" s="179"/>
      <c r="CF68" s="179"/>
      <c r="CG68" s="179"/>
      <c r="CH68" s="179"/>
      <c r="CI68" s="179"/>
      <c r="CJ68" s="179"/>
      <c r="CK68" s="179"/>
      <c r="CL68" s="179"/>
      <c r="CM68" s="179"/>
      <c r="CN68" s="179"/>
      <c r="CO68" s="179"/>
      <c r="CP68" s="179"/>
      <c r="CQ68" s="179"/>
      <c r="CR68" s="179"/>
      <c r="CS68" s="179"/>
      <c r="CT68" s="179"/>
      <c r="CU68" s="179"/>
      <c r="CV68" s="179"/>
      <c r="CW68" s="179"/>
      <c r="CX68" s="179"/>
      <c r="CY68" s="179"/>
      <c r="CZ68" s="179"/>
      <c r="DA68" s="179"/>
      <c r="DB68" s="179"/>
      <c r="DC68" s="179"/>
      <c r="DD68" s="179"/>
      <c r="DE68" s="179"/>
      <c r="DF68" s="179"/>
      <c r="DG68" s="179"/>
      <c r="DH68" s="179"/>
      <c r="DI68" s="179"/>
      <c r="DJ68" s="179"/>
      <c r="DK68" s="179"/>
      <c r="DL68" s="179"/>
      <c r="DM68" s="179"/>
      <c r="DN68" s="179"/>
      <c r="DO68" s="179"/>
      <c r="DP68" s="179"/>
      <c r="DQ68" s="179"/>
      <c r="DR68" s="179"/>
      <c r="DS68" s="179"/>
      <c r="DT68" s="179"/>
      <c r="DU68" s="179"/>
      <c r="DV68" s="179"/>
      <c r="DW68" s="179"/>
      <c r="DX68" s="179"/>
      <c r="DY68" s="179"/>
      <c r="DZ68" s="179"/>
      <c r="EA68" s="179"/>
      <c r="EB68" s="179"/>
      <c r="EC68" s="179"/>
      <c r="ED68" s="179"/>
      <c r="EE68" s="179"/>
      <c r="EF68" s="179"/>
      <c r="EG68" s="179"/>
      <c r="EH68" s="179"/>
      <c r="EI68" s="179"/>
      <c r="EJ68" s="179"/>
      <c r="EK68" s="179"/>
      <c r="EL68" s="179"/>
      <c r="EM68" s="179"/>
      <c r="EN68" s="179"/>
      <c r="EO68" s="179"/>
      <c r="EP68" s="179"/>
      <c r="EQ68" s="179"/>
      <c r="ER68" s="179"/>
      <c r="ES68" s="179"/>
      <c r="ET68" s="179"/>
      <c r="EU68" s="179"/>
      <c r="EV68" s="179"/>
      <c r="EW68" s="179"/>
      <c r="EX68" s="179"/>
      <c r="EY68" s="179"/>
      <c r="EZ68" s="179"/>
      <c r="FA68" s="179"/>
      <c r="FB68" s="179"/>
      <c r="FC68" s="179"/>
      <c r="FD68" s="179"/>
      <c r="FE68" s="179"/>
      <c r="FF68" s="179"/>
      <c r="FG68" s="179"/>
      <c r="FH68" s="179"/>
      <c r="FI68" s="179"/>
      <c r="FJ68" s="179"/>
      <c r="FK68" s="179"/>
      <c r="FL68" s="179"/>
      <c r="FM68" s="179"/>
      <c r="FN68" s="179"/>
      <c r="FO68" s="179"/>
      <c r="FP68" s="179"/>
      <c r="FQ68" s="179"/>
      <c r="FR68" s="179"/>
      <c r="FS68" s="179"/>
      <c r="FT68" s="179"/>
      <c r="FU68" s="179"/>
      <c r="FV68" s="179"/>
      <c r="FW68" s="179"/>
      <c r="FX68" s="179"/>
      <c r="FY68" s="179"/>
      <c r="FZ68" s="179"/>
      <c r="GA68" s="179"/>
      <c r="GB68" s="179"/>
      <c r="GC68" s="179"/>
      <c r="GD68" s="179"/>
      <c r="GE68" s="179"/>
      <c r="GF68" s="179"/>
      <c r="GG68" s="179"/>
      <c r="GH68" s="179"/>
      <c r="GI68" s="179"/>
      <c r="GJ68" s="179"/>
      <c r="GK68" s="179"/>
      <c r="GL68" s="179"/>
      <c r="GM68" s="179"/>
      <c r="GN68" s="179"/>
      <c r="GO68" s="179"/>
      <c r="GP68" s="179"/>
      <c r="GQ68" s="179"/>
      <c r="GR68" s="179"/>
      <c r="GS68" s="179"/>
      <c r="GT68" s="179"/>
      <c r="GU68" s="179"/>
      <c r="GV68" s="179"/>
      <c r="GW68" s="179"/>
      <c r="GX68" s="179"/>
      <c r="GY68" s="179"/>
      <c r="GZ68" s="179"/>
      <c r="HA68" s="179"/>
      <c r="HB68" s="179"/>
      <c r="HC68" s="179"/>
      <c r="HD68" s="179"/>
      <c r="HE68" s="179"/>
      <c r="HF68" s="179"/>
      <c r="HG68" s="179"/>
      <c r="HH68" s="179"/>
      <c r="HI68" s="179"/>
      <c r="HJ68" s="179"/>
      <c r="HK68" s="179"/>
      <c r="HL68" s="179"/>
      <c r="HM68" s="179"/>
      <c r="HN68" s="179"/>
      <c r="HO68" s="179"/>
      <c r="HP68" s="179"/>
      <c r="HQ68" s="179"/>
      <c r="HR68" s="179"/>
      <c r="HS68" s="179"/>
      <c r="HT68" s="179"/>
      <c r="HU68" s="179"/>
      <c r="HV68" s="179"/>
      <c r="HW68" s="179"/>
      <c r="HX68" s="179"/>
      <c r="HY68" s="179"/>
      <c r="HZ68" s="179"/>
      <c r="IA68" s="179"/>
      <c r="IB68" s="179"/>
      <c r="IC68" s="179"/>
      <c r="ID68" s="179"/>
      <c r="IE68" s="179"/>
      <c r="IF68" s="179"/>
      <c r="IG68" s="179"/>
      <c r="IH68" s="179"/>
      <c r="II68" s="179"/>
      <c r="IJ68" s="179"/>
      <c r="IK68" s="179"/>
      <c r="IL68" s="179"/>
      <c r="IM68" s="179"/>
      <c r="IN68" s="179"/>
      <c r="IO68" s="179"/>
      <c r="IP68" s="179"/>
    </row>
    <row r="69" s="180" customFormat="1" ht="24" customHeight="1" spans="1:250">
      <c r="A69" s="179"/>
      <c r="B69" s="205"/>
      <c r="C69" s="179"/>
      <c r="D69" s="206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  <c r="AK69" s="179"/>
      <c r="AL69" s="179"/>
      <c r="AM69" s="179"/>
      <c r="AN69" s="179"/>
      <c r="AO69" s="179"/>
      <c r="AP69" s="179"/>
      <c r="AQ69" s="179"/>
      <c r="AR69" s="179"/>
      <c r="AS69" s="179"/>
      <c r="AT69" s="179"/>
      <c r="AU69" s="179"/>
      <c r="AV69" s="179"/>
      <c r="AW69" s="179"/>
      <c r="AX69" s="179"/>
      <c r="AY69" s="179"/>
      <c r="AZ69" s="179"/>
      <c r="BA69" s="179"/>
      <c r="BB69" s="179"/>
      <c r="BC69" s="179"/>
      <c r="BD69" s="179"/>
      <c r="BE69" s="179"/>
      <c r="BF69" s="179"/>
      <c r="BG69" s="179"/>
      <c r="BH69" s="179"/>
      <c r="BI69" s="179"/>
      <c r="BJ69" s="179"/>
      <c r="BK69" s="179"/>
      <c r="BL69" s="179"/>
      <c r="BM69" s="179"/>
      <c r="BN69" s="179"/>
      <c r="BO69" s="179"/>
      <c r="BP69" s="179"/>
      <c r="BQ69" s="179"/>
      <c r="BR69" s="179"/>
      <c r="BS69" s="179"/>
      <c r="BT69" s="179"/>
      <c r="BU69" s="179"/>
      <c r="BV69" s="179"/>
      <c r="BW69" s="179"/>
      <c r="BX69" s="179"/>
      <c r="BY69" s="179"/>
      <c r="BZ69" s="179"/>
      <c r="CA69" s="179"/>
      <c r="CB69" s="179"/>
      <c r="CC69" s="179"/>
      <c r="CD69" s="179"/>
      <c r="CE69" s="179"/>
      <c r="CF69" s="179"/>
      <c r="CG69" s="179"/>
      <c r="CH69" s="179"/>
      <c r="CI69" s="179"/>
      <c r="CJ69" s="179"/>
      <c r="CK69" s="179"/>
      <c r="CL69" s="179"/>
      <c r="CM69" s="179"/>
      <c r="CN69" s="179"/>
      <c r="CO69" s="179"/>
      <c r="CP69" s="179"/>
      <c r="CQ69" s="179"/>
      <c r="CR69" s="179"/>
      <c r="CS69" s="179"/>
      <c r="CT69" s="179"/>
      <c r="CU69" s="179"/>
      <c r="CV69" s="179"/>
      <c r="CW69" s="179"/>
      <c r="CX69" s="179"/>
      <c r="CY69" s="179"/>
      <c r="CZ69" s="179"/>
      <c r="DA69" s="179"/>
      <c r="DB69" s="179"/>
      <c r="DC69" s="179"/>
      <c r="DD69" s="179"/>
      <c r="DE69" s="179"/>
      <c r="DF69" s="179"/>
      <c r="DG69" s="179"/>
      <c r="DH69" s="179"/>
      <c r="DI69" s="179"/>
      <c r="DJ69" s="179"/>
      <c r="DK69" s="179"/>
      <c r="DL69" s="179"/>
      <c r="DM69" s="179"/>
      <c r="DN69" s="179"/>
      <c r="DO69" s="179"/>
      <c r="DP69" s="179"/>
      <c r="DQ69" s="179"/>
      <c r="DR69" s="179"/>
      <c r="DS69" s="179"/>
      <c r="DT69" s="179"/>
      <c r="DU69" s="179"/>
      <c r="DV69" s="179"/>
      <c r="DW69" s="179"/>
      <c r="DX69" s="179"/>
      <c r="DY69" s="179"/>
      <c r="DZ69" s="179"/>
      <c r="EA69" s="179"/>
      <c r="EB69" s="179"/>
      <c r="EC69" s="179"/>
      <c r="ED69" s="179"/>
      <c r="EE69" s="179"/>
      <c r="EF69" s="179"/>
      <c r="EG69" s="179"/>
      <c r="EH69" s="179"/>
      <c r="EI69" s="179"/>
      <c r="EJ69" s="179"/>
      <c r="EK69" s="179"/>
      <c r="EL69" s="179"/>
      <c r="EM69" s="179"/>
      <c r="EN69" s="179"/>
      <c r="EO69" s="179"/>
      <c r="EP69" s="179"/>
      <c r="EQ69" s="179"/>
      <c r="ER69" s="179"/>
      <c r="ES69" s="179"/>
      <c r="ET69" s="179"/>
      <c r="EU69" s="179"/>
      <c r="EV69" s="179"/>
      <c r="EW69" s="179"/>
      <c r="EX69" s="179"/>
      <c r="EY69" s="179"/>
      <c r="EZ69" s="179"/>
      <c r="FA69" s="179"/>
      <c r="FB69" s="179"/>
      <c r="FC69" s="179"/>
      <c r="FD69" s="179"/>
      <c r="FE69" s="179"/>
      <c r="FF69" s="179"/>
      <c r="FG69" s="179"/>
      <c r="FH69" s="179"/>
      <c r="FI69" s="179"/>
      <c r="FJ69" s="179"/>
      <c r="FK69" s="179"/>
      <c r="FL69" s="179"/>
      <c r="FM69" s="179"/>
      <c r="FN69" s="179"/>
      <c r="FO69" s="179"/>
      <c r="FP69" s="179"/>
      <c r="FQ69" s="179"/>
      <c r="FR69" s="179"/>
      <c r="FS69" s="179"/>
      <c r="FT69" s="179"/>
      <c r="FU69" s="179"/>
      <c r="FV69" s="179"/>
      <c r="FW69" s="179"/>
      <c r="FX69" s="179"/>
      <c r="FY69" s="179"/>
      <c r="FZ69" s="179"/>
      <c r="GA69" s="179"/>
      <c r="GB69" s="179"/>
      <c r="GC69" s="179"/>
      <c r="GD69" s="179"/>
      <c r="GE69" s="179"/>
      <c r="GF69" s="179"/>
      <c r="GG69" s="179"/>
      <c r="GH69" s="179"/>
      <c r="GI69" s="179"/>
      <c r="GJ69" s="179"/>
      <c r="GK69" s="179"/>
      <c r="GL69" s="179"/>
      <c r="GM69" s="179"/>
      <c r="GN69" s="179"/>
      <c r="GO69" s="179"/>
      <c r="GP69" s="179"/>
      <c r="GQ69" s="179"/>
      <c r="GR69" s="179"/>
      <c r="GS69" s="179"/>
      <c r="GT69" s="179"/>
      <c r="GU69" s="179"/>
      <c r="GV69" s="179"/>
      <c r="GW69" s="179"/>
      <c r="GX69" s="179"/>
      <c r="GY69" s="179"/>
      <c r="GZ69" s="179"/>
      <c r="HA69" s="179"/>
      <c r="HB69" s="179"/>
      <c r="HC69" s="179"/>
      <c r="HD69" s="179"/>
      <c r="HE69" s="179"/>
      <c r="HF69" s="179"/>
      <c r="HG69" s="179"/>
      <c r="HH69" s="179"/>
      <c r="HI69" s="179"/>
      <c r="HJ69" s="179"/>
      <c r="HK69" s="179"/>
      <c r="HL69" s="179"/>
      <c r="HM69" s="179"/>
      <c r="HN69" s="179"/>
      <c r="HO69" s="179"/>
      <c r="HP69" s="179"/>
      <c r="HQ69" s="179"/>
      <c r="HR69" s="179"/>
      <c r="HS69" s="179"/>
      <c r="HT69" s="179"/>
      <c r="HU69" s="179"/>
      <c r="HV69" s="179"/>
      <c r="HW69" s="179"/>
      <c r="HX69" s="179"/>
      <c r="HY69" s="179"/>
      <c r="HZ69" s="179"/>
      <c r="IA69" s="179"/>
      <c r="IB69" s="179"/>
      <c r="IC69" s="179"/>
      <c r="ID69" s="179"/>
      <c r="IE69" s="179"/>
      <c r="IF69" s="179"/>
      <c r="IG69" s="179"/>
      <c r="IH69" s="179"/>
      <c r="II69" s="179"/>
      <c r="IJ69" s="179"/>
      <c r="IK69" s="179"/>
      <c r="IL69" s="179"/>
      <c r="IM69" s="179"/>
      <c r="IN69" s="179"/>
      <c r="IO69" s="179"/>
      <c r="IP69" s="179"/>
    </row>
    <row r="70" s="180" customFormat="1" ht="24" customHeight="1" spans="1:250">
      <c r="A70" s="179"/>
      <c r="B70" s="205"/>
      <c r="C70" s="179"/>
      <c r="D70" s="206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79"/>
      <c r="AD70" s="179"/>
      <c r="AE70" s="179"/>
      <c r="AF70" s="179"/>
      <c r="AG70" s="179"/>
      <c r="AH70" s="179"/>
      <c r="AI70" s="179"/>
      <c r="AJ70" s="179"/>
      <c r="AK70" s="179"/>
      <c r="AL70" s="179"/>
      <c r="AM70" s="179"/>
      <c r="AN70" s="179"/>
      <c r="AO70" s="179"/>
      <c r="AP70" s="179"/>
      <c r="AQ70" s="179"/>
      <c r="AR70" s="179"/>
      <c r="AS70" s="179"/>
      <c r="AT70" s="179"/>
      <c r="AU70" s="179"/>
      <c r="AV70" s="179"/>
      <c r="AW70" s="179"/>
      <c r="AX70" s="179"/>
      <c r="AY70" s="179"/>
      <c r="AZ70" s="179"/>
      <c r="BA70" s="179"/>
      <c r="BB70" s="179"/>
      <c r="BC70" s="179"/>
      <c r="BD70" s="179"/>
      <c r="BE70" s="179"/>
      <c r="BF70" s="179"/>
      <c r="BG70" s="179"/>
      <c r="BH70" s="179"/>
      <c r="BI70" s="179"/>
      <c r="BJ70" s="179"/>
      <c r="BK70" s="179"/>
      <c r="BL70" s="179"/>
      <c r="BM70" s="179"/>
      <c r="BN70" s="179"/>
      <c r="BO70" s="179"/>
      <c r="BP70" s="179"/>
      <c r="BQ70" s="179"/>
      <c r="BR70" s="179"/>
      <c r="BS70" s="179"/>
      <c r="BT70" s="179"/>
      <c r="BU70" s="179"/>
      <c r="BV70" s="179"/>
      <c r="BW70" s="179"/>
      <c r="BX70" s="179"/>
      <c r="BY70" s="179"/>
      <c r="BZ70" s="179"/>
      <c r="CA70" s="179"/>
      <c r="CB70" s="179"/>
      <c r="CC70" s="179"/>
      <c r="CD70" s="179"/>
      <c r="CE70" s="179"/>
      <c r="CF70" s="179"/>
      <c r="CG70" s="179"/>
      <c r="CH70" s="179"/>
      <c r="CI70" s="179"/>
      <c r="CJ70" s="179"/>
      <c r="CK70" s="179"/>
      <c r="CL70" s="179"/>
      <c r="CM70" s="179"/>
      <c r="CN70" s="179"/>
      <c r="CO70" s="179"/>
      <c r="CP70" s="179"/>
      <c r="CQ70" s="179"/>
      <c r="CR70" s="179"/>
      <c r="CS70" s="179"/>
      <c r="CT70" s="179"/>
      <c r="CU70" s="179"/>
      <c r="CV70" s="179"/>
      <c r="CW70" s="179"/>
      <c r="CX70" s="179"/>
      <c r="CY70" s="179"/>
      <c r="CZ70" s="179"/>
      <c r="DA70" s="179"/>
      <c r="DB70" s="179"/>
      <c r="DC70" s="179"/>
      <c r="DD70" s="179"/>
      <c r="DE70" s="179"/>
      <c r="DF70" s="179"/>
      <c r="DG70" s="179"/>
      <c r="DH70" s="179"/>
      <c r="DI70" s="179"/>
      <c r="DJ70" s="179"/>
      <c r="DK70" s="179"/>
      <c r="DL70" s="179"/>
      <c r="DM70" s="179"/>
      <c r="DN70" s="179"/>
      <c r="DO70" s="179"/>
      <c r="DP70" s="179"/>
      <c r="DQ70" s="179"/>
      <c r="DR70" s="179"/>
      <c r="DS70" s="179"/>
      <c r="DT70" s="179"/>
      <c r="DU70" s="179"/>
      <c r="DV70" s="179"/>
      <c r="DW70" s="179"/>
      <c r="DX70" s="179"/>
      <c r="DY70" s="179"/>
      <c r="DZ70" s="179"/>
      <c r="EA70" s="179"/>
      <c r="EB70" s="179"/>
      <c r="EC70" s="179"/>
      <c r="ED70" s="179"/>
      <c r="EE70" s="179"/>
      <c r="EF70" s="179"/>
      <c r="EG70" s="179"/>
      <c r="EH70" s="179"/>
      <c r="EI70" s="179"/>
      <c r="EJ70" s="179"/>
      <c r="EK70" s="179"/>
      <c r="EL70" s="179"/>
      <c r="EM70" s="179"/>
      <c r="EN70" s="179"/>
      <c r="EO70" s="179"/>
      <c r="EP70" s="179"/>
      <c r="EQ70" s="179"/>
      <c r="ER70" s="179"/>
      <c r="ES70" s="179"/>
      <c r="ET70" s="179"/>
      <c r="EU70" s="179"/>
      <c r="EV70" s="179"/>
      <c r="EW70" s="179"/>
      <c r="EX70" s="179"/>
      <c r="EY70" s="179"/>
      <c r="EZ70" s="179"/>
      <c r="FA70" s="179"/>
      <c r="FB70" s="179"/>
      <c r="FC70" s="179"/>
      <c r="FD70" s="179"/>
      <c r="FE70" s="179"/>
      <c r="FF70" s="179"/>
      <c r="FG70" s="179"/>
      <c r="FH70" s="179"/>
      <c r="FI70" s="179"/>
      <c r="FJ70" s="179"/>
      <c r="FK70" s="179"/>
      <c r="FL70" s="179"/>
      <c r="FM70" s="179"/>
      <c r="FN70" s="179"/>
      <c r="FO70" s="179"/>
      <c r="FP70" s="179"/>
      <c r="FQ70" s="179"/>
      <c r="FR70" s="179"/>
      <c r="FS70" s="179"/>
      <c r="FT70" s="179"/>
      <c r="FU70" s="179"/>
      <c r="FV70" s="179"/>
      <c r="FW70" s="179"/>
      <c r="FX70" s="179"/>
      <c r="FY70" s="179"/>
      <c r="FZ70" s="179"/>
      <c r="GA70" s="179"/>
      <c r="GB70" s="179"/>
      <c r="GC70" s="179"/>
      <c r="GD70" s="179"/>
      <c r="GE70" s="179"/>
      <c r="GF70" s="179"/>
      <c r="GG70" s="179"/>
      <c r="GH70" s="179"/>
      <c r="GI70" s="179"/>
      <c r="GJ70" s="179"/>
      <c r="GK70" s="179"/>
      <c r="GL70" s="179"/>
      <c r="GM70" s="179"/>
      <c r="GN70" s="179"/>
      <c r="GO70" s="179"/>
      <c r="GP70" s="179"/>
      <c r="GQ70" s="179"/>
      <c r="GR70" s="179"/>
      <c r="GS70" s="179"/>
      <c r="GT70" s="179"/>
      <c r="GU70" s="179"/>
      <c r="GV70" s="179"/>
      <c r="GW70" s="179"/>
      <c r="GX70" s="179"/>
      <c r="GY70" s="179"/>
      <c r="GZ70" s="179"/>
      <c r="HA70" s="179"/>
      <c r="HB70" s="179"/>
      <c r="HC70" s="179"/>
      <c r="HD70" s="179"/>
      <c r="HE70" s="179"/>
      <c r="HF70" s="179"/>
      <c r="HG70" s="179"/>
      <c r="HH70" s="179"/>
      <c r="HI70" s="179"/>
      <c r="HJ70" s="179"/>
      <c r="HK70" s="179"/>
      <c r="HL70" s="179"/>
      <c r="HM70" s="179"/>
      <c r="HN70" s="179"/>
      <c r="HO70" s="179"/>
      <c r="HP70" s="179"/>
      <c r="HQ70" s="179"/>
      <c r="HR70" s="179"/>
      <c r="HS70" s="179"/>
      <c r="HT70" s="179"/>
      <c r="HU70" s="179"/>
      <c r="HV70" s="179"/>
      <c r="HW70" s="179"/>
      <c r="HX70" s="179"/>
      <c r="HY70" s="179"/>
      <c r="HZ70" s="179"/>
      <c r="IA70" s="179"/>
      <c r="IB70" s="179"/>
      <c r="IC70" s="179"/>
      <c r="ID70" s="179"/>
      <c r="IE70" s="179"/>
      <c r="IF70" s="179"/>
      <c r="IG70" s="179"/>
      <c r="IH70" s="179"/>
      <c r="II70" s="179"/>
      <c r="IJ70" s="179"/>
      <c r="IK70" s="179"/>
      <c r="IL70" s="179"/>
      <c r="IM70" s="179"/>
      <c r="IN70" s="179"/>
      <c r="IO70" s="179"/>
      <c r="IP70" s="179"/>
    </row>
    <row r="71" s="180" customFormat="1" ht="24" customHeight="1" spans="1:250">
      <c r="A71" s="179"/>
      <c r="B71" s="205"/>
      <c r="C71" s="179"/>
      <c r="D71" s="206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  <c r="AH71" s="179"/>
      <c r="AI71" s="179"/>
      <c r="AJ71" s="179"/>
      <c r="AK71" s="179"/>
      <c r="AL71" s="179"/>
      <c r="AM71" s="179"/>
      <c r="AN71" s="179"/>
      <c r="AO71" s="179"/>
      <c r="AP71" s="179"/>
      <c r="AQ71" s="179"/>
      <c r="AR71" s="179"/>
      <c r="AS71" s="179"/>
      <c r="AT71" s="179"/>
      <c r="AU71" s="179"/>
      <c r="AV71" s="179"/>
      <c r="AW71" s="179"/>
      <c r="AX71" s="179"/>
      <c r="AY71" s="179"/>
      <c r="AZ71" s="179"/>
      <c r="BA71" s="179"/>
      <c r="BB71" s="179"/>
      <c r="BC71" s="179"/>
      <c r="BD71" s="179"/>
      <c r="BE71" s="179"/>
      <c r="BF71" s="179"/>
      <c r="BG71" s="179"/>
      <c r="BH71" s="179"/>
      <c r="BI71" s="179"/>
      <c r="BJ71" s="179"/>
      <c r="BK71" s="179"/>
      <c r="BL71" s="179"/>
      <c r="BM71" s="179"/>
      <c r="BN71" s="179"/>
      <c r="BO71" s="179"/>
      <c r="BP71" s="179"/>
      <c r="BQ71" s="179"/>
      <c r="BR71" s="179"/>
      <c r="BS71" s="179"/>
      <c r="BT71" s="179"/>
      <c r="BU71" s="179"/>
      <c r="BV71" s="179"/>
      <c r="BW71" s="179"/>
      <c r="BX71" s="179"/>
      <c r="BY71" s="179"/>
      <c r="BZ71" s="179"/>
      <c r="CA71" s="179"/>
      <c r="CB71" s="179"/>
      <c r="CC71" s="179"/>
      <c r="CD71" s="179"/>
      <c r="CE71" s="179"/>
      <c r="CF71" s="179"/>
      <c r="CG71" s="179"/>
      <c r="CH71" s="179"/>
      <c r="CI71" s="179"/>
      <c r="CJ71" s="179"/>
      <c r="CK71" s="179"/>
      <c r="CL71" s="179"/>
      <c r="CM71" s="179"/>
      <c r="CN71" s="179"/>
      <c r="CO71" s="179"/>
      <c r="CP71" s="179"/>
      <c r="CQ71" s="179"/>
      <c r="CR71" s="179"/>
      <c r="CS71" s="179"/>
      <c r="CT71" s="179"/>
      <c r="CU71" s="179"/>
      <c r="CV71" s="179"/>
      <c r="CW71" s="179"/>
      <c r="CX71" s="179"/>
      <c r="CY71" s="179"/>
      <c r="CZ71" s="179"/>
      <c r="DA71" s="179"/>
      <c r="DB71" s="179"/>
      <c r="DC71" s="179"/>
      <c r="DD71" s="179"/>
      <c r="DE71" s="179"/>
      <c r="DF71" s="179"/>
      <c r="DG71" s="179"/>
      <c r="DH71" s="179"/>
      <c r="DI71" s="179"/>
      <c r="DJ71" s="179"/>
      <c r="DK71" s="179"/>
      <c r="DL71" s="179"/>
      <c r="DM71" s="179"/>
      <c r="DN71" s="179"/>
      <c r="DO71" s="179"/>
      <c r="DP71" s="179"/>
      <c r="DQ71" s="179"/>
      <c r="DR71" s="179"/>
      <c r="DS71" s="179"/>
      <c r="DT71" s="179"/>
      <c r="DU71" s="179"/>
      <c r="DV71" s="179"/>
      <c r="DW71" s="179"/>
      <c r="DX71" s="179"/>
      <c r="DY71" s="179"/>
      <c r="DZ71" s="179"/>
      <c r="EA71" s="179"/>
      <c r="EB71" s="179"/>
      <c r="EC71" s="179"/>
      <c r="ED71" s="179"/>
      <c r="EE71" s="179"/>
      <c r="EF71" s="179"/>
      <c r="EG71" s="179"/>
      <c r="EH71" s="179"/>
      <c r="EI71" s="179"/>
      <c r="EJ71" s="179"/>
      <c r="EK71" s="179"/>
      <c r="EL71" s="179"/>
      <c r="EM71" s="179"/>
      <c r="EN71" s="179"/>
      <c r="EO71" s="179"/>
      <c r="EP71" s="179"/>
      <c r="EQ71" s="179"/>
      <c r="ER71" s="179"/>
      <c r="ES71" s="179"/>
      <c r="ET71" s="179"/>
      <c r="EU71" s="179"/>
      <c r="EV71" s="179"/>
      <c r="EW71" s="179"/>
      <c r="EX71" s="179"/>
      <c r="EY71" s="179"/>
      <c r="EZ71" s="179"/>
      <c r="FA71" s="179"/>
      <c r="FB71" s="179"/>
      <c r="FC71" s="179"/>
      <c r="FD71" s="179"/>
      <c r="FE71" s="179"/>
      <c r="FF71" s="179"/>
      <c r="FG71" s="179"/>
      <c r="FH71" s="179"/>
      <c r="FI71" s="179"/>
      <c r="FJ71" s="179"/>
      <c r="FK71" s="179"/>
      <c r="FL71" s="179"/>
      <c r="FM71" s="179"/>
      <c r="FN71" s="179"/>
      <c r="FO71" s="179"/>
      <c r="FP71" s="179"/>
      <c r="FQ71" s="179"/>
      <c r="FR71" s="179"/>
      <c r="FS71" s="179"/>
      <c r="FT71" s="179"/>
      <c r="FU71" s="179"/>
      <c r="FV71" s="179"/>
      <c r="FW71" s="179"/>
      <c r="FX71" s="179"/>
      <c r="FY71" s="179"/>
      <c r="FZ71" s="179"/>
      <c r="GA71" s="179"/>
      <c r="GB71" s="179"/>
      <c r="GC71" s="179"/>
      <c r="GD71" s="179"/>
      <c r="GE71" s="179"/>
      <c r="GF71" s="179"/>
      <c r="GG71" s="179"/>
      <c r="GH71" s="179"/>
      <c r="GI71" s="179"/>
      <c r="GJ71" s="179"/>
      <c r="GK71" s="179"/>
      <c r="GL71" s="179"/>
      <c r="GM71" s="179"/>
      <c r="GN71" s="179"/>
      <c r="GO71" s="179"/>
      <c r="GP71" s="179"/>
      <c r="GQ71" s="179"/>
      <c r="GR71" s="179"/>
      <c r="GS71" s="179"/>
      <c r="GT71" s="179"/>
      <c r="GU71" s="179"/>
      <c r="GV71" s="179"/>
      <c r="GW71" s="179"/>
      <c r="GX71" s="179"/>
      <c r="GY71" s="179"/>
      <c r="GZ71" s="179"/>
      <c r="HA71" s="179"/>
      <c r="HB71" s="179"/>
      <c r="HC71" s="179"/>
      <c r="HD71" s="179"/>
      <c r="HE71" s="179"/>
      <c r="HF71" s="179"/>
      <c r="HG71" s="179"/>
      <c r="HH71" s="179"/>
      <c r="HI71" s="179"/>
      <c r="HJ71" s="179"/>
      <c r="HK71" s="179"/>
      <c r="HL71" s="179"/>
      <c r="HM71" s="179"/>
      <c r="HN71" s="179"/>
      <c r="HO71" s="179"/>
      <c r="HP71" s="179"/>
      <c r="HQ71" s="179"/>
      <c r="HR71" s="179"/>
      <c r="HS71" s="179"/>
      <c r="HT71" s="179"/>
      <c r="HU71" s="179"/>
      <c r="HV71" s="179"/>
      <c r="HW71" s="179"/>
      <c r="HX71" s="179"/>
      <c r="HY71" s="179"/>
      <c r="HZ71" s="179"/>
      <c r="IA71" s="179"/>
      <c r="IB71" s="179"/>
      <c r="IC71" s="179"/>
      <c r="ID71" s="179"/>
      <c r="IE71" s="179"/>
      <c r="IF71" s="179"/>
      <c r="IG71" s="179"/>
      <c r="IH71" s="179"/>
      <c r="II71" s="179"/>
      <c r="IJ71" s="179"/>
      <c r="IK71" s="179"/>
      <c r="IL71" s="179"/>
      <c r="IM71" s="179"/>
      <c r="IN71" s="179"/>
      <c r="IO71" s="179"/>
      <c r="IP71" s="179"/>
    </row>
    <row r="72" s="180" customFormat="1" ht="24" customHeight="1" spans="1:250">
      <c r="A72" s="179"/>
      <c r="B72" s="205"/>
      <c r="C72" s="179"/>
      <c r="D72" s="206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  <c r="AK72" s="179"/>
      <c r="AL72" s="179"/>
      <c r="AM72" s="179"/>
      <c r="AN72" s="179"/>
      <c r="AO72" s="179"/>
      <c r="AP72" s="179"/>
      <c r="AQ72" s="179"/>
      <c r="AR72" s="179"/>
      <c r="AS72" s="179"/>
      <c r="AT72" s="179"/>
      <c r="AU72" s="179"/>
      <c r="AV72" s="179"/>
      <c r="AW72" s="179"/>
      <c r="AX72" s="179"/>
      <c r="AY72" s="179"/>
      <c r="AZ72" s="179"/>
      <c r="BA72" s="179"/>
      <c r="BB72" s="179"/>
      <c r="BC72" s="179"/>
      <c r="BD72" s="179"/>
      <c r="BE72" s="179"/>
      <c r="BF72" s="179"/>
      <c r="BG72" s="179"/>
      <c r="BH72" s="179"/>
      <c r="BI72" s="179"/>
      <c r="BJ72" s="179"/>
      <c r="BK72" s="179"/>
      <c r="BL72" s="179"/>
      <c r="BM72" s="179"/>
      <c r="BN72" s="179"/>
      <c r="BO72" s="179"/>
      <c r="BP72" s="179"/>
      <c r="BQ72" s="179"/>
      <c r="BR72" s="179"/>
      <c r="BS72" s="179"/>
      <c r="BT72" s="179"/>
      <c r="BU72" s="179"/>
      <c r="BV72" s="179"/>
      <c r="BW72" s="179"/>
      <c r="BX72" s="179"/>
      <c r="BY72" s="179"/>
      <c r="BZ72" s="179"/>
      <c r="CA72" s="179"/>
      <c r="CB72" s="179"/>
      <c r="CC72" s="179"/>
      <c r="CD72" s="179"/>
      <c r="CE72" s="179"/>
      <c r="CF72" s="179"/>
      <c r="CG72" s="179"/>
      <c r="CH72" s="179"/>
      <c r="CI72" s="179"/>
      <c r="CJ72" s="179"/>
      <c r="CK72" s="179"/>
      <c r="CL72" s="179"/>
      <c r="CM72" s="179"/>
      <c r="CN72" s="179"/>
      <c r="CO72" s="179"/>
      <c r="CP72" s="179"/>
      <c r="CQ72" s="179"/>
      <c r="CR72" s="179"/>
      <c r="CS72" s="179"/>
      <c r="CT72" s="179"/>
      <c r="CU72" s="179"/>
      <c r="CV72" s="179"/>
      <c r="CW72" s="179"/>
      <c r="CX72" s="179"/>
      <c r="CY72" s="179"/>
      <c r="CZ72" s="179"/>
      <c r="DA72" s="179"/>
      <c r="DB72" s="179"/>
      <c r="DC72" s="179"/>
      <c r="DD72" s="179"/>
      <c r="DE72" s="179"/>
      <c r="DF72" s="179"/>
      <c r="DG72" s="179"/>
      <c r="DH72" s="179"/>
      <c r="DI72" s="179"/>
      <c r="DJ72" s="179"/>
      <c r="DK72" s="179"/>
      <c r="DL72" s="179"/>
      <c r="DM72" s="179"/>
      <c r="DN72" s="179"/>
      <c r="DO72" s="179"/>
      <c r="DP72" s="179"/>
      <c r="DQ72" s="179"/>
      <c r="DR72" s="179"/>
      <c r="DS72" s="179"/>
      <c r="DT72" s="179"/>
      <c r="DU72" s="179"/>
      <c r="DV72" s="179"/>
      <c r="DW72" s="179"/>
      <c r="DX72" s="179"/>
      <c r="DY72" s="179"/>
      <c r="DZ72" s="179"/>
      <c r="EA72" s="179"/>
      <c r="EB72" s="179"/>
      <c r="EC72" s="179"/>
      <c r="ED72" s="179"/>
      <c r="EE72" s="179"/>
      <c r="EF72" s="179"/>
      <c r="EG72" s="179"/>
      <c r="EH72" s="179"/>
      <c r="EI72" s="179"/>
      <c r="EJ72" s="179"/>
      <c r="EK72" s="179"/>
      <c r="EL72" s="179"/>
      <c r="EM72" s="179"/>
      <c r="EN72" s="179"/>
      <c r="EO72" s="179"/>
      <c r="EP72" s="179"/>
      <c r="EQ72" s="179"/>
      <c r="ER72" s="179"/>
      <c r="ES72" s="179"/>
      <c r="ET72" s="179"/>
      <c r="EU72" s="179"/>
      <c r="EV72" s="179"/>
      <c r="EW72" s="179"/>
      <c r="EX72" s="179"/>
      <c r="EY72" s="179"/>
      <c r="EZ72" s="179"/>
      <c r="FA72" s="179"/>
      <c r="FB72" s="179"/>
      <c r="FC72" s="179"/>
      <c r="FD72" s="179"/>
      <c r="FE72" s="179"/>
      <c r="FF72" s="179"/>
      <c r="FG72" s="179"/>
      <c r="FH72" s="179"/>
      <c r="FI72" s="179"/>
      <c r="FJ72" s="179"/>
      <c r="FK72" s="179"/>
      <c r="FL72" s="179"/>
      <c r="FM72" s="179"/>
      <c r="FN72" s="179"/>
      <c r="FO72" s="179"/>
      <c r="FP72" s="179"/>
      <c r="FQ72" s="179"/>
      <c r="FR72" s="179"/>
      <c r="FS72" s="179"/>
      <c r="FT72" s="179"/>
      <c r="FU72" s="179"/>
      <c r="FV72" s="179"/>
      <c r="FW72" s="179"/>
      <c r="FX72" s="179"/>
      <c r="FY72" s="179"/>
      <c r="FZ72" s="179"/>
      <c r="GA72" s="179"/>
      <c r="GB72" s="179"/>
      <c r="GC72" s="179"/>
      <c r="GD72" s="179"/>
      <c r="GE72" s="179"/>
      <c r="GF72" s="179"/>
      <c r="GG72" s="179"/>
      <c r="GH72" s="179"/>
      <c r="GI72" s="179"/>
      <c r="GJ72" s="179"/>
      <c r="GK72" s="179"/>
      <c r="GL72" s="179"/>
      <c r="GM72" s="179"/>
      <c r="GN72" s="179"/>
      <c r="GO72" s="179"/>
      <c r="GP72" s="179"/>
      <c r="GQ72" s="179"/>
      <c r="GR72" s="179"/>
      <c r="GS72" s="179"/>
      <c r="GT72" s="179"/>
      <c r="GU72" s="179"/>
      <c r="GV72" s="179"/>
      <c r="GW72" s="179"/>
      <c r="GX72" s="179"/>
      <c r="GY72" s="179"/>
      <c r="GZ72" s="179"/>
      <c r="HA72" s="179"/>
      <c r="HB72" s="179"/>
      <c r="HC72" s="179"/>
      <c r="HD72" s="179"/>
      <c r="HE72" s="179"/>
      <c r="HF72" s="179"/>
      <c r="HG72" s="179"/>
      <c r="HH72" s="179"/>
      <c r="HI72" s="179"/>
      <c r="HJ72" s="179"/>
      <c r="HK72" s="179"/>
      <c r="HL72" s="179"/>
      <c r="HM72" s="179"/>
      <c r="HN72" s="179"/>
      <c r="HO72" s="179"/>
      <c r="HP72" s="179"/>
      <c r="HQ72" s="179"/>
      <c r="HR72" s="179"/>
      <c r="HS72" s="179"/>
      <c r="HT72" s="179"/>
      <c r="HU72" s="179"/>
      <c r="HV72" s="179"/>
      <c r="HW72" s="179"/>
      <c r="HX72" s="179"/>
      <c r="HY72" s="179"/>
      <c r="HZ72" s="179"/>
      <c r="IA72" s="179"/>
      <c r="IB72" s="179"/>
      <c r="IC72" s="179"/>
      <c r="ID72" s="179"/>
      <c r="IE72" s="179"/>
      <c r="IF72" s="179"/>
      <c r="IG72" s="179"/>
      <c r="IH72" s="179"/>
      <c r="II72" s="179"/>
      <c r="IJ72" s="179"/>
      <c r="IK72" s="179"/>
      <c r="IL72" s="179"/>
      <c r="IM72" s="179"/>
      <c r="IN72" s="179"/>
      <c r="IO72" s="179"/>
      <c r="IP72" s="179"/>
    </row>
    <row r="73" s="180" customFormat="1" ht="24" customHeight="1" spans="1:250">
      <c r="A73" s="179"/>
      <c r="B73" s="205"/>
      <c r="C73" s="179"/>
      <c r="D73" s="206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79"/>
      <c r="AI73" s="179"/>
      <c r="AJ73" s="179"/>
      <c r="AK73" s="179"/>
      <c r="AL73" s="179"/>
      <c r="AM73" s="179"/>
      <c r="AN73" s="179"/>
      <c r="AO73" s="179"/>
      <c r="AP73" s="179"/>
      <c r="AQ73" s="179"/>
      <c r="AR73" s="179"/>
      <c r="AS73" s="179"/>
      <c r="AT73" s="179"/>
      <c r="AU73" s="179"/>
      <c r="AV73" s="179"/>
      <c r="AW73" s="179"/>
      <c r="AX73" s="179"/>
      <c r="AY73" s="179"/>
      <c r="AZ73" s="179"/>
      <c r="BA73" s="179"/>
      <c r="BB73" s="179"/>
      <c r="BC73" s="179"/>
      <c r="BD73" s="179"/>
      <c r="BE73" s="179"/>
      <c r="BF73" s="179"/>
      <c r="BG73" s="179"/>
      <c r="BH73" s="179"/>
      <c r="BI73" s="179"/>
      <c r="BJ73" s="179"/>
      <c r="BK73" s="179"/>
      <c r="BL73" s="179"/>
      <c r="BM73" s="179"/>
      <c r="BN73" s="179"/>
      <c r="BO73" s="179"/>
      <c r="BP73" s="179"/>
      <c r="BQ73" s="179"/>
      <c r="BR73" s="179"/>
      <c r="BS73" s="179"/>
      <c r="BT73" s="179"/>
      <c r="BU73" s="179"/>
      <c r="BV73" s="179"/>
      <c r="BW73" s="179"/>
      <c r="BX73" s="179"/>
      <c r="BY73" s="179"/>
      <c r="BZ73" s="179"/>
      <c r="CA73" s="179"/>
      <c r="CB73" s="179"/>
      <c r="CC73" s="179"/>
      <c r="CD73" s="179"/>
      <c r="CE73" s="179"/>
      <c r="CF73" s="179"/>
      <c r="CG73" s="179"/>
      <c r="CH73" s="179"/>
      <c r="CI73" s="179"/>
      <c r="CJ73" s="179"/>
      <c r="CK73" s="179"/>
      <c r="CL73" s="179"/>
      <c r="CM73" s="179"/>
      <c r="CN73" s="179"/>
      <c r="CO73" s="179"/>
      <c r="CP73" s="179"/>
      <c r="CQ73" s="179"/>
      <c r="CR73" s="179"/>
      <c r="CS73" s="179"/>
      <c r="CT73" s="179"/>
      <c r="CU73" s="179"/>
      <c r="CV73" s="179"/>
      <c r="CW73" s="179"/>
      <c r="CX73" s="179"/>
      <c r="CY73" s="179"/>
      <c r="CZ73" s="179"/>
      <c r="DA73" s="179"/>
      <c r="DB73" s="179"/>
      <c r="DC73" s="179"/>
      <c r="DD73" s="179"/>
      <c r="DE73" s="179"/>
      <c r="DF73" s="179"/>
      <c r="DG73" s="179"/>
      <c r="DH73" s="179"/>
      <c r="DI73" s="179"/>
      <c r="DJ73" s="179"/>
      <c r="DK73" s="179"/>
      <c r="DL73" s="179"/>
      <c r="DM73" s="179"/>
      <c r="DN73" s="179"/>
      <c r="DO73" s="179"/>
      <c r="DP73" s="179"/>
      <c r="DQ73" s="179"/>
      <c r="DR73" s="179"/>
      <c r="DS73" s="179"/>
      <c r="DT73" s="179"/>
      <c r="DU73" s="179"/>
      <c r="DV73" s="179"/>
      <c r="DW73" s="179"/>
      <c r="DX73" s="179"/>
      <c r="DY73" s="179"/>
      <c r="DZ73" s="179"/>
      <c r="EA73" s="179"/>
      <c r="EB73" s="179"/>
      <c r="EC73" s="179"/>
      <c r="ED73" s="179"/>
      <c r="EE73" s="179"/>
      <c r="EF73" s="179"/>
      <c r="EG73" s="179"/>
      <c r="EH73" s="179"/>
      <c r="EI73" s="179"/>
      <c r="EJ73" s="179"/>
      <c r="EK73" s="179"/>
      <c r="EL73" s="179"/>
      <c r="EM73" s="179"/>
      <c r="EN73" s="179"/>
      <c r="EO73" s="179"/>
      <c r="EP73" s="179"/>
      <c r="EQ73" s="179"/>
      <c r="ER73" s="179"/>
      <c r="ES73" s="179"/>
      <c r="ET73" s="179"/>
      <c r="EU73" s="179"/>
      <c r="EV73" s="179"/>
      <c r="EW73" s="179"/>
      <c r="EX73" s="179"/>
      <c r="EY73" s="179"/>
      <c r="EZ73" s="179"/>
      <c r="FA73" s="179"/>
      <c r="FB73" s="179"/>
      <c r="FC73" s="179"/>
      <c r="FD73" s="179"/>
      <c r="FE73" s="179"/>
      <c r="FF73" s="179"/>
      <c r="FG73" s="179"/>
      <c r="FH73" s="179"/>
      <c r="FI73" s="179"/>
      <c r="FJ73" s="179"/>
      <c r="FK73" s="179"/>
      <c r="FL73" s="179"/>
      <c r="FM73" s="179"/>
      <c r="FN73" s="179"/>
      <c r="FO73" s="179"/>
      <c r="FP73" s="179"/>
      <c r="FQ73" s="179"/>
      <c r="FR73" s="179"/>
      <c r="FS73" s="179"/>
      <c r="FT73" s="179"/>
      <c r="FU73" s="179"/>
      <c r="FV73" s="179"/>
      <c r="FW73" s="179"/>
      <c r="FX73" s="179"/>
      <c r="FY73" s="179"/>
      <c r="FZ73" s="179"/>
      <c r="GA73" s="179"/>
      <c r="GB73" s="179"/>
      <c r="GC73" s="179"/>
      <c r="GD73" s="179"/>
      <c r="GE73" s="179"/>
      <c r="GF73" s="179"/>
      <c r="GG73" s="179"/>
      <c r="GH73" s="179"/>
      <c r="GI73" s="179"/>
      <c r="GJ73" s="179"/>
      <c r="GK73" s="179"/>
      <c r="GL73" s="179"/>
      <c r="GM73" s="179"/>
      <c r="GN73" s="179"/>
      <c r="GO73" s="179"/>
      <c r="GP73" s="179"/>
      <c r="GQ73" s="179"/>
      <c r="GR73" s="179"/>
      <c r="GS73" s="179"/>
      <c r="GT73" s="179"/>
      <c r="GU73" s="179"/>
      <c r="GV73" s="179"/>
      <c r="GW73" s="179"/>
      <c r="GX73" s="179"/>
      <c r="GY73" s="179"/>
      <c r="GZ73" s="179"/>
      <c r="HA73" s="179"/>
      <c r="HB73" s="179"/>
      <c r="HC73" s="179"/>
      <c r="HD73" s="179"/>
      <c r="HE73" s="179"/>
      <c r="HF73" s="179"/>
      <c r="HG73" s="179"/>
      <c r="HH73" s="179"/>
      <c r="HI73" s="179"/>
      <c r="HJ73" s="179"/>
      <c r="HK73" s="179"/>
      <c r="HL73" s="179"/>
      <c r="HM73" s="179"/>
      <c r="HN73" s="179"/>
      <c r="HO73" s="179"/>
      <c r="HP73" s="179"/>
      <c r="HQ73" s="179"/>
      <c r="HR73" s="179"/>
      <c r="HS73" s="179"/>
      <c r="HT73" s="179"/>
      <c r="HU73" s="179"/>
      <c r="HV73" s="179"/>
      <c r="HW73" s="179"/>
      <c r="HX73" s="179"/>
      <c r="HY73" s="179"/>
      <c r="HZ73" s="179"/>
      <c r="IA73" s="179"/>
      <c r="IB73" s="179"/>
      <c r="IC73" s="179"/>
      <c r="ID73" s="179"/>
      <c r="IE73" s="179"/>
      <c r="IF73" s="179"/>
      <c r="IG73" s="179"/>
      <c r="IH73" s="179"/>
      <c r="II73" s="179"/>
      <c r="IJ73" s="179"/>
      <c r="IK73" s="179"/>
      <c r="IL73" s="179"/>
      <c r="IM73" s="179"/>
      <c r="IN73" s="179"/>
      <c r="IO73" s="179"/>
      <c r="IP73" s="179"/>
    </row>
    <row r="74" s="180" customFormat="1" ht="24" customHeight="1" spans="1:250">
      <c r="A74" s="179"/>
      <c r="B74" s="205"/>
      <c r="C74" s="179"/>
      <c r="D74" s="206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79"/>
      <c r="AL74" s="179"/>
      <c r="AM74" s="179"/>
      <c r="AN74" s="179"/>
      <c r="AO74" s="179"/>
      <c r="AP74" s="179"/>
      <c r="AQ74" s="179"/>
      <c r="AR74" s="179"/>
      <c r="AS74" s="179"/>
      <c r="AT74" s="179"/>
      <c r="AU74" s="179"/>
      <c r="AV74" s="179"/>
      <c r="AW74" s="179"/>
      <c r="AX74" s="179"/>
      <c r="AY74" s="179"/>
      <c r="AZ74" s="179"/>
      <c r="BA74" s="179"/>
      <c r="BB74" s="179"/>
      <c r="BC74" s="179"/>
      <c r="BD74" s="179"/>
      <c r="BE74" s="179"/>
      <c r="BF74" s="179"/>
      <c r="BG74" s="179"/>
      <c r="BH74" s="179"/>
      <c r="BI74" s="179"/>
      <c r="BJ74" s="179"/>
      <c r="BK74" s="179"/>
      <c r="BL74" s="179"/>
      <c r="BM74" s="179"/>
      <c r="BN74" s="179"/>
      <c r="BO74" s="179"/>
      <c r="BP74" s="179"/>
      <c r="BQ74" s="179"/>
      <c r="BR74" s="179"/>
      <c r="BS74" s="179"/>
      <c r="BT74" s="179"/>
      <c r="BU74" s="179"/>
      <c r="BV74" s="179"/>
      <c r="BW74" s="179"/>
      <c r="BX74" s="179"/>
      <c r="BY74" s="179"/>
      <c r="BZ74" s="179"/>
      <c r="CA74" s="179"/>
      <c r="CB74" s="179"/>
      <c r="CC74" s="179"/>
      <c r="CD74" s="179"/>
      <c r="CE74" s="179"/>
      <c r="CF74" s="179"/>
      <c r="CG74" s="179"/>
      <c r="CH74" s="179"/>
      <c r="CI74" s="179"/>
      <c r="CJ74" s="179"/>
      <c r="CK74" s="179"/>
      <c r="CL74" s="179"/>
      <c r="CM74" s="179"/>
      <c r="CN74" s="179"/>
      <c r="CO74" s="179"/>
      <c r="CP74" s="179"/>
      <c r="CQ74" s="179"/>
      <c r="CR74" s="179"/>
      <c r="CS74" s="179"/>
      <c r="CT74" s="179"/>
      <c r="CU74" s="179"/>
      <c r="CV74" s="179"/>
      <c r="CW74" s="179"/>
      <c r="CX74" s="179"/>
      <c r="CY74" s="179"/>
      <c r="CZ74" s="179"/>
      <c r="DA74" s="179"/>
      <c r="DB74" s="179"/>
      <c r="DC74" s="179"/>
      <c r="DD74" s="179"/>
      <c r="DE74" s="179"/>
      <c r="DF74" s="179"/>
      <c r="DG74" s="179"/>
      <c r="DH74" s="179"/>
      <c r="DI74" s="179"/>
      <c r="DJ74" s="179"/>
      <c r="DK74" s="179"/>
      <c r="DL74" s="179"/>
      <c r="DM74" s="179"/>
      <c r="DN74" s="179"/>
      <c r="DO74" s="179"/>
      <c r="DP74" s="179"/>
      <c r="DQ74" s="179"/>
      <c r="DR74" s="179"/>
      <c r="DS74" s="179"/>
      <c r="DT74" s="179"/>
      <c r="DU74" s="179"/>
      <c r="DV74" s="179"/>
      <c r="DW74" s="179"/>
      <c r="DX74" s="179"/>
      <c r="DY74" s="179"/>
      <c r="DZ74" s="179"/>
      <c r="EA74" s="179"/>
      <c r="EB74" s="179"/>
      <c r="EC74" s="179"/>
      <c r="ED74" s="179"/>
      <c r="EE74" s="179"/>
      <c r="EF74" s="179"/>
      <c r="EG74" s="179"/>
      <c r="EH74" s="179"/>
      <c r="EI74" s="179"/>
      <c r="EJ74" s="179"/>
      <c r="EK74" s="179"/>
      <c r="EL74" s="179"/>
      <c r="EM74" s="179"/>
      <c r="EN74" s="179"/>
      <c r="EO74" s="179"/>
      <c r="EP74" s="179"/>
      <c r="EQ74" s="179"/>
      <c r="ER74" s="179"/>
      <c r="ES74" s="179"/>
      <c r="ET74" s="179"/>
      <c r="EU74" s="179"/>
      <c r="EV74" s="179"/>
      <c r="EW74" s="179"/>
      <c r="EX74" s="179"/>
      <c r="EY74" s="179"/>
      <c r="EZ74" s="179"/>
      <c r="FA74" s="179"/>
      <c r="FB74" s="179"/>
      <c r="FC74" s="179"/>
      <c r="FD74" s="179"/>
      <c r="FE74" s="179"/>
      <c r="FF74" s="179"/>
      <c r="FG74" s="179"/>
      <c r="FH74" s="179"/>
      <c r="FI74" s="179"/>
      <c r="FJ74" s="179"/>
      <c r="FK74" s="179"/>
      <c r="FL74" s="179"/>
      <c r="FM74" s="179"/>
      <c r="FN74" s="179"/>
      <c r="FO74" s="179"/>
      <c r="FP74" s="179"/>
      <c r="FQ74" s="179"/>
      <c r="FR74" s="179"/>
      <c r="FS74" s="179"/>
      <c r="FT74" s="179"/>
      <c r="FU74" s="179"/>
      <c r="FV74" s="179"/>
      <c r="FW74" s="179"/>
      <c r="FX74" s="179"/>
      <c r="FY74" s="179"/>
      <c r="FZ74" s="179"/>
      <c r="GA74" s="179"/>
      <c r="GB74" s="179"/>
      <c r="GC74" s="179"/>
      <c r="GD74" s="179"/>
      <c r="GE74" s="179"/>
      <c r="GF74" s="179"/>
      <c r="GG74" s="179"/>
      <c r="GH74" s="179"/>
      <c r="GI74" s="179"/>
      <c r="GJ74" s="179"/>
      <c r="GK74" s="179"/>
      <c r="GL74" s="179"/>
      <c r="GM74" s="179"/>
      <c r="GN74" s="179"/>
      <c r="GO74" s="179"/>
      <c r="GP74" s="179"/>
      <c r="GQ74" s="179"/>
      <c r="GR74" s="179"/>
      <c r="GS74" s="179"/>
      <c r="GT74" s="179"/>
      <c r="GU74" s="179"/>
      <c r="GV74" s="179"/>
      <c r="GW74" s="179"/>
      <c r="GX74" s="179"/>
      <c r="GY74" s="179"/>
      <c r="GZ74" s="179"/>
      <c r="HA74" s="179"/>
      <c r="HB74" s="179"/>
      <c r="HC74" s="179"/>
      <c r="HD74" s="179"/>
      <c r="HE74" s="179"/>
      <c r="HF74" s="179"/>
      <c r="HG74" s="179"/>
      <c r="HH74" s="179"/>
      <c r="HI74" s="179"/>
      <c r="HJ74" s="179"/>
      <c r="HK74" s="179"/>
      <c r="HL74" s="179"/>
      <c r="HM74" s="179"/>
      <c r="HN74" s="179"/>
      <c r="HO74" s="179"/>
      <c r="HP74" s="179"/>
      <c r="HQ74" s="179"/>
      <c r="HR74" s="179"/>
      <c r="HS74" s="179"/>
      <c r="HT74" s="179"/>
      <c r="HU74" s="179"/>
      <c r="HV74" s="179"/>
      <c r="HW74" s="179"/>
      <c r="HX74" s="179"/>
      <c r="HY74" s="179"/>
      <c r="HZ74" s="179"/>
      <c r="IA74" s="179"/>
      <c r="IB74" s="179"/>
      <c r="IC74" s="179"/>
      <c r="ID74" s="179"/>
      <c r="IE74" s="179"/>
      <c r="IF74" s="179"/>
      <c r="IG74" s="179"/>
      <c r="IH74" s="179"/>
      <c r="II74" s="179"/>
      <c r="IJ74" s="179"/>
      <c r="IK74" s="179"/>
      <c r="IL74" s="179"/>
      <c r="IM74" s="179"/>
      <c r="IN74" s="179"/>
      <c r="IO74" s="179"/>
      <c r="IP74" s="179"/>
    </row>
    <row r="75" s="180" customFormat="1" ht="24" customHeight="1" spans="1:250">
      <c r="A75" s="179"/>
      <c r="B75" s="205"/>
      <c r="C75" s="179"/>
      <c r="D75" s="206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  <c r="AK75" s="179"/>
      <c r="AL75" s="179"/>
      <c r="AM75" s="179"/>
      <c r="AN75" s="179"/>
      <c r="AO75" s="179"/>
      <c r="AP75" s="179"/>
      <c r="AQ75" s="179"/>
      <c r="AR75" s="179"/>
      <c r="AS75" s="179"/>
      <c r="AT75" s="179"/>
      <c r="AU75" s="179"/>
      <c r="AV75" s="179"/>
      <c r="AW75" s="179"/>
      <c r="AX75" s="179"/>
      <c r="AY75" s="179"/>
      <c r="AZ75" s="179"/>
      <c r="BA75" s="179"/>
      <c r="BB75" s="179"/>
      <c r="BC75" s="179"/>
      <c r="BD75" s="179"/>
      <c r="BE75" s="179"/>
      <c r="BF75" s="179"/>
      <c r="BG75" s="179"/>
      <c r="BH75" s="179"/>
      <c r="BI75" s="179"/>
      <c r="BJ75" s="179"/>
      <c r="BK75" s="179"/>
      <c r="BL75" s="179"/>
      <c r="BM75" s="179"/>
      <c r="BN75" s="179"/>
      <c r="BO75" s="179"/>
      <c r="BP75" s="179"/>
      <c r="BQ75" s="179"/>
      <c r="BR75" s="179"/>
      <c r="BS75" s="179"/>
      <c r="BT75" s="179"/>
      <c r="BU75" s="179"/>
      <c r="BV75" s="179"/>
      <c r="BW75" s="179"/>
      <c r="BX75" s="179"/>
      <c r="BY75" s="179"/>
      <c r="BZ75" s="179"/>
      <c r="CA75" s="179"/>
      <c r="CB75" s="179"/>
      <c r="CC75" s="179"/>
      <c r="CD75" s="179"/>
      <c r="CE75" s="179"/>
      <c r="CF75" s="179"/>
      <c r="CG75" s="179"/>
      <c r="CH75" s="179"/>
      <c r="CI75" s="179"/>
      <c r="CJ75" s="179"/>
      <c r="CK75" s="179"/>
      <c r="CL75" s="179"/>
      <c r="CM75" s="179"/>
      <c r="CN75" s="179"/>
      <c r="CO75" s="179"/>
      <c r="CP75" s="179"/>
      <c r="CQ75" s="179"/>
      <c r="CR75" s="179"/>
      <c r="CS75" s="179"/>
      <c r="CT75" s="179"/>
      <c r="CU75" s="179"/>
      <c r="CV75" s="179"/>
      <c r="CW75" s="179"/>
      <c r="CX75" s="179"/>
      <c r="CY75" s="179"/>
      <c r="CZ75" s="179"/>
      <c r="DA75" s="179"/>
      <c r="DB75" s="179"/>
      <c r="DC75" s="179"/>
      <c r="DD75" s="179"/>
      <c r="DE75" s="179"/>
      <c r="DF75" s="179"/>
      <c r="DG75" s="179"/>
      <c r="DH75" s="179"/>
      <c r="DI75" s="179"/>
      <c r="DJ75" s="179"/>
      <c r="DK75" s="179"/>
      <c r="DL75" s="179"/>
      <c r="DM75" s="179"/>
      <c r="DN75" s="179"/>
      <c r="DO75" s="179"/>
      <c r="DP75" s="179"/>
      <c r="DQ75" s="179"/>
      <c r="DR75" s="179"/>
      <c r="DS75" s="179"/>
      <c r="DT75" s="179"/>
      <c r="DU75" s="179"/>
      <c r="DV75" s="179"/>
      <c r="DW75" s="179"/>
      <c r="DX75" s="179"/>
      <c r="DY75" s="179"/>
      <c r="DZ75" s="179"/>
      <c r="EA75" s="179"/>
      <c r="EB75" s="179"/>
      <c r="EC75" s="179"/>
      <c r="ED75" s="179"/>
      <c r="EE75" s="179"/>
      <c r="EF75" s="179"/>
      <c r="EG75" s="179"/>
      <c r="EH75" s="179"/>
      <c r="EI75" s="179"/>
      <c r="EJ75" s="179"/>
      <c r="EK75" s="179"/>
      <c r="EL75" s="179"/>
      <c r="EM75" s="179"/>
      <c r="EN75" s="179"/>
      <c r="EO75" s="179"/>
      <c r="EP75" s="179"/>
      <c r="EQ75" s="179"/>
      <c r="ER75" s="179"/>
      <c r="ES75" s="179"/>
      <c r="ET75" s="179"/>
      <c r="EU75" s="179"/>
      <c r="EV75" s="179"/>
      <c r="EW75" s="179"/>
      <c r="EX75" s="179"/>
      <c r="EY75" s="179"/>
      <c r="EZ75" s="179"/>
      <c r="FA75" s="179"/>
      <c r="FB75" s="179"/>
      <c r="FC75" s="179"/>
      <c r="FD75" s="179"/>
      <c r="FE75" s="179"/>
      <c r="FF75" s="179"/>
      <c r="FG75" s="179"/>
      <c r="FH75" s="179"/>
      <c r="FI75" s="179"/>
      <c r="FJ75" s="179"/>
      <c r="FK75" s="179"/>
      <c r="FL75" s="179"/>
      <c r="FM75" s="179"/>
      <c r="FN75" s="179"/>
      <c r="FO75" s="179"/>
      <c r="FP75" s="179"/>
      <c r="FQ75" s="179"/>
      <c r="FR75" s="179"/>
      <c r="FS75" s="179"/>
      <c r="FT75" s="179"/>
      <c r="FU75" s="179"/>
      <c r="FV75" s="179"/>
      <c r="FW75" s="179"/>
      <c r="FX75" s="179"/>
      <c r="FY75" s="179"/>
      <c r="FZ75" s="179"/>
      <c r="GA75" s="179"/>
      <c r="GB75" s="179"/>
      <c r="GC75" s="179"/>
      <c r="GD75" s="179"/>
      <c r="GE75" s="179"/>
      <c r="GF75" s="179"/>
      <c r="GG75" s="179"/>
      <c r="GH75" s="179"/>
      <c r="GI75" s="179"/>
      <c r="GJ75" s="179"/>
      <c r="GK75" s="179"/>
      <c r="GL75" s="179"/>
      <c r="GM75" s="179"/>
      <c r="GN75" s="179"/>
      <c r="GO75" s="179"/>
      <c r="GP75" s="179"/>
      <c r="GQ75" s="179"/>
      <c r="GR75" s="179"/>
      <c r="GS75" s="179"/>
      <c r="GT75" s="179"/>
      <c r="GU75" s="179"/>
      <c r="GV75" s="179"/>
      <c r="GW75" s="179"/>
      <c r="GX75" s="179"/>
      <c r="GY75" s="179"/>
      <c r="GZ75" s="179"/>
      <c r="HA75" s="179"/>
      <c r="HB75" s="179"/>
      <c r="HC75" s="179"/>
      <c r="HD75" s="179"/>
      <c r="HE75" s="179"/>
      <c r="HF75" s="179"/>
      <c r="HG75" s="179"/>
      <c r="HH75" s="179"/>
      <c r="HI75" s="179"/>
      <c r="HJ75" s="179"/>
      <c r="HK75" s="179"/>
      <c r="HL75" s="179"/>
      <c r="HM75" s="179"/>
      <c r="HN75" s="179"/>
      <c r="HO75" s="179"/>
      <c r="HP75" s="179"/>
      <c r="HQ75" s="179"/>
      <c r="HR75" s="179"/>
      <c r="HS75" s="179"/>
      <c r="HT75" s="179"/>
      <c r="HU75" s="179"/>
      <c r="HV75" s="179"/>
      <c r="HW75" s="179"/>
      <c r="HX75" s="179"/>
      <c r="HY75" s="179"/>
      <c r="HZ75" s="179"/>
      <c r="IA75" s="179"/>
      <c r="IB75" s="179"/>
      <c r="IC75" s="179"/>
      <c r="ID75" s="179"/>
      <c r="IE75" s="179"/>
      <c r="IF75" s="179"/>
      <c r="IG75" s="179"/>
      <c r="IH75" s="179"/>
      <c r="II75" s="179"/>
      <c r="IJ75" s="179"/>
      <c r="IK75" s="179"/>
      <c r="IL75" s="179"/>
      <c r="IM75" s="179"/>
      <c r="IN75" s="179"/>
      <c r="IO75" s="179"/>
      <c r="IP75" s="179"/>
    </row>
    <row r="76" s="180" customFormat="1" ht="24" customHeight="1" spans="1:250">
      <c r="A76" s="179"/>
      <c r="B76" s="205"/>
      <c r="C76" s="179"/>
      <c r="D76" s="206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  <c r="AK76" s="179"/>
      <c r="AL76" s="179"/>
      <c r="AM76" s="179"/>
      <c r="AN76" s="179"/>
      <c r="AO76" s="179"/>
      <c r="AP76" s="179"/>
      <c r="AQ76" s="179"/>
      <c r="AR76" s="179"/>
      <c r="AS76" s="179"/>
      <c r="AT76" s="179"/>
      <c r="AU76" s="179"/>
      <c r="AV76" s="179"/>
      <c r="AW76" s="179"/>
      <c r="AX76" s="179"/>
      <c r="AY76" s="179"/>
      <c r="AZ76" s="179"/>
      <c r="BA76" s="179"/>
      <c r="BB76" s="179"/>
      <c r="BC76" s="179"/>
      <c r="BD76" s="179"/>
      <c r="BE76" s="179"/>
      <c r="BF76" s="179"/>
      <c r="BG76" s="179"/>
      <c r="BH76" s="179"/>
      <c r="BI76" s="179"/>
      <c r="BJ76" s="179"/>
      <c r="BK76" s="179"/>
      <c r="BL76" s="179"/>
      <c r="BM76" s="179"/>
      <c r="BN76" s="179"/>
      <c r="BO76" s="179"/>
      <c r="BP76" s="179"/>
      <c r="BQ76" s="179"/>
      <c r="BR76" s="179"/>
      <c r="BS76" s="179"/>
      <c r="BT76" s="179"/>
      <c r="BU76" s="179"/>
      <c r="BV76" s="179"/>
      <c r="BW76" s="179"/>
      <c r="BX76" s="179"/>
      <c r="BY76" s="179"/>
      <c r="BZ76" s="179"/>
      <c r="CA76" s="179"/>
      <c r="CB76" s="179"/>
      <c r="CC76" s="179"/>
      <c r="CD76" s="179"/>
      <c r="CE76" s="179"/>
      <c r="CF76" s="179"/>
      <c r="CG76" s="179"/>
      <c r="CH76" s="179"/>
      <c r="CI76" s="179"/>
      <c r="CJ76" s="179"/>
      <c r="CK76" s="179"/>
      <c r="CL76" s="179"/>
      <c r="CM76" s="179"/>
      <c r="CN76" s="179"/>
      <c r="CO76" s="179"/>
      <c r="CP76" s="179"/>
      <c r="CQ76" s="179"/>
      <c r="CR76" s="179"/>
      <c r="CS76" s="179"/>
      <c r="CT76" s="179"/>
      <c r="CU76" s="179"/>
      <c r="CV76" s="179"/>
      <c r="CW76" s="179"/>
      <c r="CX76" s="179"/>
      <c r="CY76" s="179"/>
      <c r="CZ76" s="179"/>
      <c r="DA76" s="179"/>
      <c r="DB76" s="179"/>
      <c r="DC76" s="179"/>
      <c r="DD76" s="179"/>
      <c r="DE76" s="179"/>
      <c r="DF76" s="179"/>
      <c r="DG76" s="179"/>
      <c r="DH76" s="179"/>
      <c r="DI76" s="179"/>
      <c r="DJ76" s="179"/>
      <c r="DK76" s="179"/>
      <c r="DL76" s="179"/>
      <c r="DM76" s="179"/>
      <c r="DN76" s="179"/>
      <c r="DO76" s="179"/>
      <c r="DP76" s="179"/>
      <c r="DQ76" s="179"/>
      <c r="DR76" s="179"/>
      <c r="DS76" s="179"/>
      <c r="DT76" s="179"/>
      <c r="DU76" s="179"/>
      <c r="DV76" s="179"/>
      <c r="DW76" s="179"/>
      <c r="DX76" s="179"/>
      <c r="DY76" s="179"/>
      <c r="DZ76" s="179"/>
      <c r="EA76" s="179"/>
      <c r="EB76" s="179"/>
      <c r="EC76" s="179"/>
      <c r="ED76" s="179"/>
      <c r="EE76" s="179"/>
      <c r="EF76" s="179"/>
      <c r="EG76" s="179"/>
      <c r="EH76" s="179"/>
      <c r="EI76" s="179"/>
      <c r="EJ76" s="179"/>
      <c r="EK76" s="179"/>
      <c r="EL76" s="179"/>
      <c r="EM76" s="179"/>
      <c r="EN76" s="179"/>
      <c r="EO76" s="179"/>
      <c r="EP76" s="179"/>
      <c r="EQ76" s="179"/>
      <c r="ER76" s="179"/>
      <c r="ES76" s="179"/>
      <c r="ET76" s="179"/>
      <c r="EU76" s="179"/>
      <c r="EV76" s="179"/>
      <c r="EW76" s="179"/>
      <c r="EX76" s="179"/>
      <c r="EY76" s="179"/>
      <c r="EZ76" s="179"/>
      <c r="FA76" s="179"/>
      <c r="FB76" s="179"/>
      <c r="FC76" s="179"/>
      <c r="FD76" s="179"/>
      <c r="FE76" s="179"/>
      <c r="FF76" s="179"/>
      <c r="FG76" s="179"/>
      <c r="FH76" s="179"/>
      <c r="FI76" s="179"/>
      <c r="FJ76" s="179"/>
      <c r="FK76" s="179"/>
      <c r="FL76" s="179"/>
      <c r="FM76" s="179"/>
      <c r="FN76" s="179"/>
      <c r="FO76" s="179"/>
      <c r="FP76" s="179"/>
      <c r="FQ76" s="179"/>
      <c r="FR76" s="179"/>
      <c r="FS76" s="179"/>
      <c r="FT76" s="179"/>
      <c r="FU76" s="179"/>
      <c r="FV76" s="179"/>
      <c r="FW76" s="179"/>
      <c r="FX76" s="179"/>
      <c r="FY76" s="179"/>
      <c r="FZ76" s="179"/>
      <c r="GA76" s="179"/>
      <c r="GB76" s="179"/>
      <c r="GC76" s="179"/>
      <c r="GD76" s="179"/>
      <c r="GE76" s="179"/>
      <c r="GF76" s="179"/>
      <c r="GG76" s="179"/>
      <c r="GH76" s="179"/>
      <c r="GI76" s="179"/>
      <c r="GJ76" s="179"/>
      <c r="GK76" s="179"/>
      <c r="GL76" s="179"/>
      <c r="GM76" s="179"/>
      <c r="GN76" s="179"/>
      <c r="GO76" s="179"/>
      <c r="GP76" s="179"/>
      <c r="GQ76" s="179"/>
      <c r="GR76" s="179"/>
      <c r="GS76" s="179"/>
      <c r="GT76" s="179"/>
      <c r="GU76" s="179"/>
      <c r="GV76" s="179"/>
      <c r="GW76" s="179"/>
      <c r="GX76" s="179"/>
      <c r="GY76" s="179"/>
      <c r="GZ76" s="179"/>
      <c r="HA76" s="179"/>
      <c r="HB76" s="179"/>
      <c r="HC76" s="179"/>
      <c r="HD76" s="179"/>
      <c r="HE76" s="179"/>
      <c r="HF76" s="179"/>
      <c r="HG76" s="179"/>
      <c r="HH76" s="179"/>
      <c r="HI76" s="179"/>
      <c r="HJ76" s="179"/>
      <c r="HK76" s="179"/>
      <c r="HL76" s="179"/>
      <c r="HM76" s="179"/>
      <c r="HN76" s="179"/>
      <c r="HO76" s="179"/>
      <c r="HP76" s="179"/>
      <c r="HQ76" s="179"/>
      <c r="HR76" s="179"/>
      <c r="HS76" s="179"/>
      <c r="HT76" s="179"/>
      <c r="HU76" s="179"/>
      <c r="HV76" s="179"/>
      <c r="HW76" s="179"/>
      <c r="HX76" s="179"/>
      <c r="HY76" s="179"/>
      <c r="HZ76" s="179"/>
      <c r="IA76" s="179"/>
      <c r="IB76" s="179"/>
      <c r="IC76" s="179"/>
      <c r="ID76" s="179"/>
      <c r="IE76" s="179"/>
      <c r="IF76" s="179"/>
      <c r="IG76" s="179"/>
      <c r="IH76" s="179"/>
      <c r="II76" s="179"/>
      <c r="IJ76" s="179"/>
      <c r="IK76" s="179"/>
      <c r="IL76" s="179"/>
      <c r="IM76" s="179"/>
      <c r="IN76" s="179"/>
      <c r="IO76" s="179"/>
      <c r="IP76" s="179"/>
    </row>
    <row r="77" s="180" customFormat="1" ht="24" customHeight="1" spans="1:250">
      <c r="A77" s="179"/>
      <c r="B77" s="205"/>
      <c r="C77" s="179"/>
      <c r="D77" s="206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  <c r="AO77" s="179"/>
      <c r="AP77" s="179"/>
      <c r="AQ77" s="179"/>
      <c r="AR77" s="179"/>
      <c r="AS77" s="179"/>
      <c r="AT77" s="179"/>
      <c r="AU77" s="179"/>
      <c r="AV77" s="179"/>
      <c r="AW77" s="179"/>
      <c r="AX77" s="179"/>
      <c r="AY77" s="179"/>
      <c r="AZ77" s="179"/>
      <c r="BA77" s="179"/>
      <c r="BB77" s="179"/>
      <c r="BC77" s="179"/>
      <c r="BD77" s="179"/>
      <c r="BE77" s="179"/>
      <c r="BF77" s="179"/>
      <c r="BG77" s="179"/>
      <c r="BH77" s="179"/>
      <c r="BI77" s="179"/>
      <c r="BJ77" s="179"/>
      <c r="BK77" s="179"/>
      <c r="BL77" s="179"/>
      <c r="BM77" s="179"/>
      <c r="BN77" s="179"/>
      <c r="BO77" s="179"/>
      <c r="BP77" s="179"/>
      <c r="BQ77" s="179"/>
      <c r="BR77" s="179"/>
      <c r="BS77" s="179"/>
      <c r="BT77" s="179"/>
      <c r="BU77" s="179"/>
      <c r="BV77" s="179"/>
      <c r="BW77" s="179"/>
      <c r="BX77" s="179"/>
      <c r="BY77" s="179"/>
      <c r="BZ77" s="179"/>
      <c r="CA77" s="179"/>
      <c r="CB77" s="179"/>
      <c r="CC77" s="179"/>
      <c r="CD77" s="179"/>
      <c r="CE77" s="179"/>
      <c r="CF77" s="179"/>
      <c r="CG77" s="179"/>
      <c r="CH77" s="179"/>
      <c r="CI77" s="179"/>
      <c r="CJ77" s="179"/>
      <c r="CK77" s="179"/>
      <c r="CL77" s="179"/>
      <c r="CM77" s="179"/>
      <c r="CN77" s="179"/>
      <c r="CO77" s="179"/>
      <c r="CP77" s="179"/>
      <c r="CQ77" s="179"/>
      <c r="CR77" s="179"/>
      <c r="CS77" s="179"/>
      <c r="CT77" s="179"/>
      <c r="CU77" s="179"/>
      <c r="CV77" s="179"/>
      <c r="CW77" s="179"/>
      <c r="CX77" s="179"/>
      <c r="CY77" s="179"/>
      <c r="CZ77" s="179"/>
      <c r="DA77" s="179"/>
      <c r="DB77" s="179"/>
      <c r="DC77" s="179"/>
      <c r="DD77" s="179"/>
      <c r="DE77" s="179"/>
      <c r="DF77" s="179"/>
      <c r="DG77" s="179"/>
      <c r="DH77" s="179"/>
      <c r="DI77" s="179"/>
      <c r="DJ77" s="179"/>
      <c r="DK77" s="179"/>
      <c r="DL77" s="179"/>
      <c r="DM77" s="179"/>
      <c r="DN77" s="179"/>
      <c r="DO77" s="179"/>
      <c r="DP77" s="179"/>
      <c r="DQ77" s="179"/>
      <c r="DR77" s="179"/>
      <c r="DS77" s="179"/>
      <c r="DT77" s="179"/>
      <c r="DU77" s="179"/>
      <c r="DV77" s="179"/>
      <c r="DW77" s="179"/>
      <c r="DX77" s="179"/>
      <c r="DY77" s="179"/>
      <c r="DZ77" s="179"/>
      <c r="EA77" s="179"/>
      <c r="EB77" s="179"/>
      <c r="EC77" s="179"/>
      <c r="ED77" s="179"/>
      <c r="EE77" s="179"/>
      <c r="EF77" s="179"/>
      <c r="EG77" s="179"/>
      <c r="EH77" s="179"/>
      <c r="EI77" s="179"/>
      <c r="EJ77" s="179"/>
      <c r="EK77" s="179"/>
      <c r="EL77" s="179"/>
      <c r="EM77" s="179"/>
      <c r="EN77" s="179"/>
      <c r="EO77" s="179"/>
      <c r="EP77" s="179"/>
      <c r="EQ77" s="179"/>
      <c r="ER77" s="179"/>
      <c r="ES77" s="179"/>
      <c r="ET77" s="179"/>
      <c r="EU77" s="179"/>
      <c r="EV77" s="179"/>
      <c r="EW77" s="179"/>
      <c r="EX77" s="179"/>
      <c r="EY77" s="179"/>
      <c r="EZ77" s="179"/>
      <c r="FA77" s="179"/>
      <c r="FB77" s="179"/>
      <c r="FC77" s="179"/>
      <c r="FD77" s="179"/>
      <c r="FE77" s="179"/>
      <c r="FF77" s="179"/>
      <c r="FG77" s="179"/>
      <c r="FH77" s="179"/>
      <c r="FI77" s="179"/>
      <c r="FJ77" s="179"/>
      <c r="FK77" s="179"/>
      <c r="FL77" s="179"/>
      <c r="FM77" s="179"/>
      <c r="FN77" s="179"/>
      <c r="FO77" s="179"/>
      <c r="FP77" s="179"/>
      <c r="FQ77" s="179"/>
      <c r="FR77" s="179"/>
      <c r="FS77" s="179"/>
      <c r="FT77" s="179"/>
      <c r="FU77" s="179"/>
      <c r="FV77" s="179"/>
      <c r="FW77" s="179"/>
      <c r="FX77" s="179"/>
      <c r="FY77" s="179"/>
      <c r="FZ77" s="179"/>
      <c r="GA77" s="179"/>
      <c r="GB77" s="179"/>
      <c r="GC77" s="179"/>
      <c r="GD77" s="179"/>
      <c r="GE77" s="179"/>
      <c r="GF77" s="179"/>
      <c r="GG77" s="179"/>
      <c r="GH77" s="179"/>
      <c r="GI77" s="179"/>
      <c r="GJ77" s="179"/>
      <c r="GK77" s="179"/>
      <c r="GL77" s="179"/>
      <c r="GM77" s="179"/>
      <c r="GN77" s="179"/>
      <c r="GO77" s="179"/>
      <c r="GP77" s="179"/>
      <c r="GQ77" s="179"/>
      <c r="GR77" s="179"/>
      <c r="GS77" s="179"/>
      <c r="GT77" s="179"/>
      <c r="GU77" s="179"/>
      <c r="GV77" s="179"/>
      <c r="GW77" s="179"/>
      <c r="GX77" s="179"/>
      <c r="GY77" s="179"/>
      <c r="GZ77" s="179"/>
      <c r="HA77" s="179"/>
      <c r="HB77" s="179"/>
      <c r="HC77" s="179"/>
      <c r="HD77" s="179"/>
      <c r="HE77" s="179"/>
      <c r="HF77" s="179"/>
      <c r="HG77" s="179"/>
      <c r="HH77" s="179"/>
      <c r="HI77" s="179"/>
      <c r="HJ77" s="179"/>
      <c r="HK77" s="179"/>
      <c r="HL77" s="179"/>
      <c r="HM77" s="179"/>
      <c r="HN77" s="179"/>
      <c r="HO77" s="179"/>
      <c r="HP77" s="179"/>
      <c r="HQ77" s="179"/>
      <c r="HR77" s="179"/>
      <c r="HS77" s="179"/>
      <c r="HT77" s="179"/>
      <c r="HU77" s="179"/>
      <c r="HV77" s="179"/>
      <c r="HW77" s="179"/>
      <c r="HX77" s="179"/>
      <c r="HY77" s="179"/>
      <c r="HZ77" s="179"/>
      <c r="IA77" s="179"/>
      <c r="IB77" s="179"/>
      <c r="IC77" s="179"/>
      <c r="ID77" s="179"/>
      <c r="IE77" s="179"/>
      <c r="IF77" s="179"/>
      <c r="IG77" s="179"/>
      <c r="IH77" s="179"/>
      <c r="II77" s="179"/>
      <c r="IJ77" s="179"/>
      <c r="IK77" s="179"/>
      <c r="IL77" s="179"/>
      <c r="IM77" s="179"/>
      <c r="IN77" s="179"/>
      <c r="IO77" s="179"/>
      <c r="IP77" s="179"/>
    </row>
    <row r="78" s="180" customFormat="1" ht="24" customHeight="1" spans="1:250">
      <c r="A78" s="179"/>
      <c r="B78" s="205"/>
      <c r="C78" s="181"/>
      <c r="D78" s="183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79"/>
      <c r="AT78" s="179"/>
      <c r="AU78" s="179"/>
      <c r="AV78" s="179"/>
      <c r="AW78" s="179"/>
      <c r="AX78" s="179"/>
      <c r="AY78" s="179"/>
      <c r="AZ78" s="179"/>
      <c r="BA78" s="179"/>
      <c r="BB78" s="179"/>
      <c r="BC78" s="179"/>
      <c r="BD78" s="179"/>
      <c r="BE78" s="179"/>
      <c r="BF78" s="179"/>
      <c r="BG78" s="179"/>
      <c r="BH78" s="179"/>
      <c r="BI78" s="179"/>
      <c r="BJ78" s="179"/>
      <c r="BK78" s="179"/>
      <c r="BL78" s="179"/>
      <c r="BM78" s="179"/>
      <c r="BN78" s="179"/>
      <c r="BO78" s="179"/>
      <c r="BP78" s="179"/>
      <c r="BQ78" s="179"/>
      <c r="BR78" s="179"/>
      <c r="BS78" s="179"/>
      <c r="BT78" s="179"/>
      <c r="BU78" s="179"/>
      <c r="BV78" s="179"/>
      <c r="BW78" s="179"/>
      <c r="BX78" s="179"/>
      <c r="BY78" s="179"/>
      <c r="BZ78" s="179"/>
      <c r="CA78" s="179"/>
      <c r="CB78" s="179"/>
      <c r="CC78" s="179"/>
      <c r="CD78" s="179"/>
      <c r="CE78" s="179"/>
      <c r="CF78" s="179"/>
      <c r="CG78" s="179"/>
      <c r="CH78" s="179"/>
      <c r="CI78" s="179"/>
      <c r="CJ78" s="179"/>
      <c r="CK78" s="179"/>
      <c r="CL78" s="179"/>
      <c r="CM78" s="179"/>
      <c r="CN78" s="179"/>
      <c r="CO78" s="179"/>
      <c r="CP78" s="179"/>
      <c r="CQ78" s="179"/>
      <c r="CR78" s="179"/>
      <c r="CS78" s="179"/>
      <c r="CT78" s="179"/>
      <c r="CU78" s="179"/>
      <c r="CV78" s="179"/>
      <c r="CW78" s="179"/>
      <c r="CX78" s="179"/>
      <c r="CY78" s="179"/>
      <c r="CZ78" s="179"/>
      <c r="DA78" s="179"/>
      <c r="DB78" s="179"/>
      <c r="DC78" s="179"/>
      <c r="DD78" s="179"/>
      <c r="DE78" s="179"/>
      <c r="DF78" s="179"/>
      <c r="DG78" s="179"/>
      <c r="DH78" s="179"/>
      <c r="DI78" s="179"/>
      <c r="DJ78" s="179"/>
      <c r="DK78" s="179"/>
      <c r="DL78" s="179"/>
      <c r="DM78" s="179"/>
      <c r="DN78" s="179"/>
      <c r="DO78" s="179"/>
      <c r="DP78" s="179"/>
      <c r="DQ78" s="179"/>
      <c r="DR78" s="179"/>
      <c r="DS78" s="179"/>
      <c r="DT78" s="179"/>
      <c r="DU78" s="179"/>
      <c r="DV78" s="179"/>
      <c r="DW78" s="179"/>
      <c r="DX78" s="179"/>
      <c r="DY78" s="179"/>
      <c r="DZ78" s="179"/>
      <c r="EA78" s="179"/>
      <c r="EB78" s="179"/>
      <c r="EC78" s="179"/>
      <c r="ED78" s="179"/>
      <c r="EE78" s="179"/>
      <c r="EF78" s="179"/>
      <c r="EG78" s="179"/>
      <c r="EH78" s="179"/>
      <c r="EI78" s="179"/>
      <c r="EJ78" s="179"/>
      <c r="EK78" s="179"/>
      <c r="EL78" s="179"/>
      <c r="EM78" s="179"/>
      <c r="EN78" s="179"/>
      <c r="EO78" s="179"/>
      <c r="EP78" s="179"/>
      <c r="EQ78" s="179"/>
      <c r="ER78" s="179"/>
      <c r="ES78" s="179"/>
      <c r="ET78" s="179"/>
      <c r="EU78" s="179"/>
      <c r="EV78" s="179"/>
      <c r="EW78" s="179"/>
      <c r="EX78" s="179"/>
      <c r="EY78" s="179"/>
      <c r="EZ78" s="179"/>
      <c r="FA78" s="179"/>
      <c r="FB78" s="179"/>
      <c r="FC78" s="179"/>
      <c r="FD78" s="179"/>
      <c r="FE78" s="179"/>
      <c r="FF78" s="179"/>
      <c r="FG78" s="179"/>
      <c r="FH78" s="179"/>
      <c r="FI78" s="179"/>
      <c r="FJ78" s="179"/>
      <c r="FK78" s="179"/>
      <c r="FL78" s="179"/>
      <c r="FM78" s="179"/>
      <c r="FN78" s="179"/>
      <c r="FO78" s="179"/>
      <c r="FP78" s="179"/>
      <c r="FQ78" s="179"/>
      <c r="FR78" s="179"/>
      <c r="FS78" s="179"/>
      <c r="FT78" s="179"/>
      <c r="FU78" s="179"/>
      <c r="FV78" s="179"/>
      <c r="FW78" s="179"/>
      <c r="FX78" s="179"/>
      <c r="FY78" s="179"/>
      <c r="FZ78" s="179"/>
      <c r="GA78" s="179"/>
      <c r="GB78" s="179"/>
      <c r="GC78" s="179"/>
      <c r="GD78" s="179"/>
      <c r="GE78" s="179"/>
      <c r="GF78" s="179"/>
      <c r="GG78" s="179"/>
      <c r="GH78" s="179"/>
      <c r="GI78" s="179"/>
      <c r="GJ78" s="179"/>
      <c r="GK78" s="179"/>
      <c r="GL78" s="179"/>
      <c r="GM78" s="179"/>
      <c r="GN78" s="179"/>
      <c r="GO78" s="179"/>
      <c r="GP78" s="179"/>
      <c r="GQ78" s="179"/>
      <c r="GR78" s="179"/>
      <c r="GS78" s="179"/>
      <c r="GT78" s="179"/>
      <c r="GU78" s="179"/>
      <c r="GV78" s="179"/>
      <c r="GW78" s="179"/>
      <c r="GX78" s="179"/>
      <c r="GY78" s="179"/>
      <c r="GZ78" s="179"/>
      <c r="HA78" s="179"/>
      <c r="HB78" s="179"/>
      <c r="HC78" s="179"/>
      <c r="HD78" s="179"/>
      <c r="HE78" s="179"/>
      <c r="HF78" s="179"/>
      <c r="HG78" s="179"/>
      <c r="HH78" s="179"/>
      <c r="HI78" s="179"/>
      <c r="HJ78" s="179"/>
      <c r="HK78" s="179"/>
      <c r="HL78" s="179"/>
      <c r="HM78" s="179"/>
      <c r="HN78" s="179"/>
      <c r="HO78" s="179"/>
      <c r="HP78" s="179"/>
      <c r="HQ78" s="179"/>
      <c r="HR78" s="179"/>
      <c r="HS78" s="179"/>
      <c r="HT78" s="179"/>
      <c r="HU78" s="179"/>
      <c r="HV78" s="179"/>
      <c r="HW78" s="179"/>
      <c r="HX78" s="179"/>
      <c r="HY78" s="179"/>
      <c r="HZ78" s="179"/>
      <c r="IA78" s="179"/>
      <c r="IB78" s="179"/>
      <c r="IC78" s="179"/>
      <c r="ID78" s="179"/>
      <c r="IE78" s="179"/>
      <c r="IF78" s="179"/>
      <c r="IG78" s="179"/>
      <c r="IH78" s="179"/>
      <c r="II78" s="179"/>
      <c r="IJ78" s="179"/>
      <c r="IK78" s="179"/>
      <c r="IL78" s="179"/>
      <c r="IM78" s="179"/>
      <c r="IN78" s="179"/>
      <c r="IO78" s="179"/>
      <c r="IP78" s="179"/>
    </row>
  </sheetData>
  <mergeCells count="1">
    <mergeCell ref="A2:D2"/>
  </mergeCells>
  <printOptions horizontalCentered="1"/>
  <pageMargins left="0.590277777777778" right="0.590277777777778" top="0.786805555555556" bottom="0.786805555555556" header="0.944444444444444" footer="0.393055555555556"/>
  <pageSetup paperSize="9" firstPageNumber="0" orientation="portrait" blackAndWhite="1" useFirstPageNumber="1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A1:F31"/>
  <sheetViews>
    <sheetView showZeros="0" view="pageBreakPreview" zoomScaleNormal="100" zoomScaleSheetLayoutView="100" workbookViewId="0">
      <selection activeCell="P14" sqref="P14"/>
    </sheetView>
  </sheetViews>
  <sheetFormatPr defaultColWidth="9" defaultRowHeight="14.25" outlineLevelCol="5"/>
  <cols>
    <col min="1" max="1" width="36.3416666666667" style="246" customWidth="1"/>
    <col min="2" max="4" width="12.6333333333333" style="246" customWidth="1"/>
    <col min="5" max="5" width="12.6333333333333" style="247" customWidth="1"/>
    <col min="6" max="6" width="12.6333333333333" style="246" customWidth="1"/>
    <col min="7" max="7" width="9" style="246" customWidth="1"/>
    <col min="8" max="9" width="9" style="246"/>
    <col min="10" max="10" width="15.1333333333333" style="246" customWidth="1"/>
    <col min="11" max="16384" width="9" style="246"/>
  </cols>
  <sheetData>
    <row r="1" s="246" customFormat="1" ht="20.1" customHeight="1" spans="1:5">
      <c r="A1" s="216" t="s">
        <v>1454</v>
      </c>
      <c r="B1" s="248"/>
      <c r="C1" s="249"/>
      <c r="E1" s="247"/>
    </row>
    <row r="2" s="246" customFormat="1" ht="29" customHeight="1" spans="1:6">
      <c r="A2" s="250" t="s">
        <v>1455</v>
      </c>
      <c r="B2" s="251"/>
      <c r="C2" s="251"/>
      <c r="D2" s="251"/>
      <c r="E2" s="252"/>
      <c r="F2" s="251"/>
    </row>
    <row r="3" s="246" customFormat="1" ht="22.5" customHeight="1" spans="1:6">
      <c r="A3" s="253"/>
      <c r="B3" s="253"/>
      <c r="C3" s="249"/>
      <c r="E3" s="254" t="s">
        <v>2</v>
      </c>
      <c r="F3" s="254"/>
    </row>
    <row r="4" s="246" customFormat="1" ht="37.5" customHeight="1" spans="1:6">
      <c r="A4" s="255" t="s">
        <v>1306</v>
      </c>
      <c r="B4" s="256" t="s">
        <v>4</v>
      </c>
      <c r="C4" s="256" t="s">
        <v>5</v>
      </c>
      <c r="D4" s="256" t="s">
        <v>6</v>
      </c>
      <c r="E4" s="123" t="s">
        <v>7</v>
      </c>
      <c r="F4" s="123" t="s">
        <v>8</v>
      </c>
    </row>
    <row r="5" s="246" customFormat="1" ht="36" customHeight="1" spans="1:6">
      <c r="A5" s="257" t="s">
        <v>1350</v>
      </c>
      <c r="B5" s="258"/>
      <c r="C5" s="258"/>
      <c r="D5" s="258">
        <v>0</v>
      </c>
      <c r="E5" s="259"/>
      <c r="F5" s="260">
        <v>0</v>
      </c>
    </row>
    <row r="6" s="246" customFormat="1" ht="36" customHeight="1" spans="1:6">
      <c r="A6" s="261" t="s">
        <v>1351</v>
      </c>
      <c r="B6" s="262"/>
      <c r="C6" s="262"/>
      <c r="D6" s="258">
        <v>0</v>
      </c>
      <c r="E6" s="259"/>
      <c r="F6" s="260">
        <v>0</v>
      </c>
    </row>
    <row r="7" s="246" customFormat="1" ht="36" customHeight="1" spans="1:6">
      <c r="A7" s="261" t="s">
        <v>1352</v>
      </c>
      <c r="B7" s="263"/>
      <c r="C7" s="263"/>
      <c r="D7" s="264"/>
      <c r="E7" s="259"/>
      <c r="F7" s="260">
        <v>0</v>
      </c>
    </row>
    <row r="8" s="246" customFormat="1" ht="36" customHeight="1" spans="1:6">
      <c r="A8" s="261" t="s">
        <v>1353</v>
      </c>
      <c r="B8" s="263"/>
      <c r="C8" s="263"/>
      <c r="D8" s="264"/>
      <c r="E8" s="259"/>
      <c r="F8" s="260">
        <v>0</v>
      </c>
    </row>
    <row r="9" s="246" customFormat="1" ht="36" customHeight="1" spans="1:6">
      <c r="A9" s="261" t="s">
        <v>1354</v>
      </c>
      <c r="B9" s="265">
        <f>SUM(B10:B14)</f>
        <v>120000</v>
      </c>
      <c r="C9" s="265">
        <f>SUM(C10:C14)</f>
        <v>120000</v>
      </c>
      <c r="D9" s="265">
        <f>SUM(D10:D14)</f>
        <v>121641</v>
      </c>
      <c r="E9" s="266">
        <v>101.37</v>
      </c>
      <c r="F9" s="267">
        <v>-11.36</v>
      </c>
    </row>
    <row r="10" s="246" customFormat="1" ht="36" customHeight="1" spans="1:6">
      <c r="A10" s="268" t="s">
        <v>1355</v>
      </c>
      <c r="B10" s="263">
        <v>120000</v>
      </c>
      <c r="C10" s="264">
        <v>120000</v>
      </c>
      <c r="D10" s="263">
        <v>70701</v>
      </c>
      <c r="E10" s="269">
        <v>58.92</v>
      </c>
      <c r="F10" s="260">
        <v>-9.16</v>
      </c>
    </row>
    <row r="11" s="246" customFormat="1" ht="36" customHeight="1" spans="1:6">
      <c r="A11" s="268" t="s">
        <v>1356</v>
      </c>
      <c r="B11" s="263"/>
      <c r="C11" s="264"/>
      <c r="D11" s="264">
        <v>2306</v>
      </c>
      <c r="E11" s="269"/>
      <c r="F11" s="260">
        <v>10.97</v>
      </c>
    </row>
    <row r="12" s="246" customFormat="1" ht="36" customHeight="1" spans="1:6">
      <c r="A12" s="268" t="s">
        <v>1357</v>
      </c>
      <c r="B12" s="263"/>
      <c r="C12" s="264"/>
      <c r="D12" s="264"/>
      <c r="E12" s="269"/>
      <c r="F12" s="260">
        <v>0</v>
      </c>
    </row>
    <row r="13" s="246" customFormat="1" ht="36" customHeight="1" spans="1:6">
      <c r="A13" s="268" t="s">
        <v>1358</v>
      </c>
      <c r="B13" s="263"/>
      <c r="C13" s="264"/>
      <c r="D13" s="264">
        <v>-991</v>
      </c>
      <c r="E13" s="269"/>
      <c r="F13" s="260">
        <v>-37.12</v>
      </c>
    </row>
    <row r="14" s="246" customFormat="1" ht="36" customHeight="1" spans="1:6">
      <c r="A14" s="268" t="s">
        <v>1359</v>
      </c>
      <c r="B14" s="270"/>
      <c r="C14" s="264"/>
      <c r="D14" s="264">
        <v>49625</v>
      </c>
      <c r="E14" s="269"/>
      <c r="F14" s="260">
        <v>-15.75</v>
      </c>
    </row>
    <row r="15" s="246" customFormat="1" ht="36" customHeight="1" spans="1:6">
      <c r="A15" s="261" t="s">
        <v>1360</v>
      </c>
      <c r="B15" s="263"/>
      <c r="C15" s="263"/>
      <c r="D15" s="264"/>
      <c r="E15" s="269"/>
      <c r="F15" s="260">
        <v>0</v>
      </c>
    </row>
    <row r="16" s="246" customFormat="1" ht="36" customHeight="1" spans="1:6">
      <c r="A16" s="261" t="s">
        <v>1361</v>
      </c>
      <c r="B16" s="263"/>
      <c r="C16" s="263"/>
      <c r="D16" s="264"/>
      <c r="E16" s="269"/>
      <c r="F16" s="260">
        <v>0</v>
      </c>
    </row>
    <row r="17" s="246" customFormat="1" ht="36" customHeight="1" spans="1:6">
      <c r="A17" s="261" t="s">
        <v>1362</v>
      </c>
      <c r="B17" s="263"/>
      <c r="C17" s="263"/>
      <c r="D17" s="263"/>
      <c r="E17" s="269"/>
      <c r="F17" s="260">
        <v>0</v>
      </c>
    </row>
    <row r="18" s="246" customFormat="1" ht="36" customHeight="1" spans="1:6">
      <c r="A18" s="261" t="s">
        <v>1363</v>
      </c>
      <c r="B18" s="271">
        <v>1500</v>
      </c>
      <c r="C18" s="272">
        <v>1868</v>
      </c>
      <c r="D18" s="272">
        <v>1871</v>
      </c>
      <c r="E18" s="266">
        <v>100.16</v>
      </c>
      <c r="F18" s="267">
        <v>113.58</v>
      </c>
    </row>
    <row r="19" s="246" customFormat="1" ht="36" customHeight="1" spans="1:6">
      <c r="A19" s="261" t="s">
        <v>1364</v>
      </c>
      <c r="B19" s="263"/>
      <c r="C19" s="273"/>
      <c r="D19" s="273"/>
      <c r="E19" s="269"/>
      <c r="F19" s="267">
        <v>0</v>
      </c>
    </row>
    <row r="20" s="246" customFormat="1" ht="36" customHeight="1" spans="1:6">
      <c r="A20" s="261" t="s">
        <v>1365</v>
      </c>
      <c r="B20" s="271">
        <v>500</v>
      </c>
      <c r="C20" s="272">
        <v>600</v>
      </c>
      <c r="D20" s="272">
        <v>600</v>
      </c>
      <c r="E20" s="266">
        <v>100</v>
      </c>
      <c r="F20" s="267">
        <v>20</v>
      </c>
    </row>
    <row r="21" s="246" customFormat="1" ht="36" customHeight="1" spans="1:6">
      <c r="A21" s="261" t="s">
        <v>1366</v>
      </c>
      <c r="B21" s="263"/>
      <c r="C21" s="264"/>
      <c r="D21" s="264"/>
      <c r="E21" s="269"/>
      <c r="F21" s="267">
        <v>0</v>
      </c>
    </row>
    <row r="22" s="246" customFormat="1" ht="36" customHeight="1" spans="1:6">
      <c r="A22" s="274" t="s">
        <v>1367</v>
      </c>
      <c r="B22" s="265">
        <v>10000</v>
      </c>
      <c r="C22" s="265">
        <v>10000</v>
      </c>
      <c r="D22" s="272">
        <v>8601</v>
      </c>
      <c r="E22" s="266">
        <v>86.01</v>
      </c>
      <c r="F22" s="267">
        <v>32.94</v>
      </c>
    </row>
    <row r="23" s="246" customFormat="1" ht="36" customHeight="1" spans="1:6">
      <c r="A23" s="275" t="s">
        <v>1368</v>
      </c>
      <c r="B23" s="272">
        <f>SUM(B5:B9)+SUM(B15:B22)</f>
        <v>132000</v>
      </c>
      <c r="C23" s="272">
        <f>SUM(C5:C9)+SUM(C15:C21)+C22</f>
        <v>132468</v>
      </c>
      <c r="D23" s="272">
        <f>SUM(D5:D9)+SUM(D15:D21)+D22</f>
        <v>132713</v>
      </c>
      <c r="E23" s="276">
        <v>100.18</v>
      </c>
      <c r="F23" s="267">
        <v>-8.52</v>
      </c>
    </row>
    <row r="24" s="246" customFormat="1" ht="24" customHeight="1" spans="1:5">
      <c r="A24" s="277"/>
      <c r="B24" s="277"/>
      <c r="C24" s="277"/>
      <c r="D24" s="277"/>
      <c r="E24" s="278"/>
    </row>
    <row r="25" s="246" customFormat="1" spans="1:5">
      <c r="A25" s="277"/>
      <c r="B25" s="277"/>
      <c r="C25" s="277"/>
      <c r="D25" s="277"/>
      <c r="E25" s="278"/>
    </row>
    <row r="26" s="246" customFormat="1" spans="1:5">
      <c r="A26" s="277"/>
      <c r="B26" s="277"/>
      <c r="C26" s="277"/>
      <c r="D26" s="277"/>
      <c r="E26" s="278"/>
    </row>
    <row r="27" s="246" customFormat="1" spans="1:5">
      <c r="A27" s="277"/>
      <c r="B27" s="277"/>
      <c r="C27" s="277"/>
      <c r="D27" s="277"/>
      <c r="E27" s="278"/>
    </row>
    <row r="28" s="246" customFormat="1" spans="1:5">
      <c r="A28" s="277"/>
      <c r="B28" s="277"/>
      <c r="C28" s="277"/>
      <c r="D28" s="277"/>
      <c r="E28" s="278"/>
    </row>
    <row r="29" s="246" customFormat="1" spans="1:5">
      <c r="A29" s="277"/>
      <c r="B29" s="277"/>
      <c r="C29" s="277"/>
      <c r="D29" s="277"/>
      <c r="E29" s="278"/>
    </row>
    <row r="30" s="246" customFormat="1" spans="1:5">
      <c r="A30" s="277"/>
      <c r="B30" s="277"/>
      <c r="C30" s="277"/>
      <c r="D30" s="277"/>
      <c r="E30" s="278"/>
    </row>
    <row r="31" s="246" customFormat="1" spans="1:5">
      <c r="A31" s="277"/>
      <c r="B31" s="277"/>
      <c r="C31" s="277"/>
      <c r="D31" s="277"/>
      <c r="E31" s="278"/>
    </row>
  </sheetData>
  <mergeCells count="2">
    <mergeCell ref="A2:F2"/>
    <mergeCell ref="E3:F3"/>
  </mergeCells>
  <printOptions horizontalCentered="1"/>
  <pageMargins left="0.708333333333333" right="0.751388888888889" top="0.629861111111111" bottom="1" header="0.511805555555556" footer="0.5"/>
  <pageSetup paperSize="9" scale="8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5"/>
    <pageSetUpPr fitToPage="1"/>
  </sheetPr>
  <dimension ref="A1:HH113"/>
  <sheetViews>
    <sheetView showGridLines="0" showZeros="0" view="pageBreakPreview" zoomScale="80" zoomScaleNormal="100" zoomScaleSheetLayoutView="80" workbookViewId="0">
      <pane ySplit="4" topLeftCell="A5" activePane="bottomLeft" state="frozen"/>
      <selection/>
      <selection pane="bottomLeft" activeCell="A2" sqref="A2:F2"/>
    </sheetView>
  </sheetViews>
  <sheetFormatPr defaultColWidth="9" defaultRowHeight="15.95" customHeight="1"/>
  <cols>
    <col min="1" max="1" width="53.825" style="214" customWidth="1"/>
    <col min="2" max="2" width="11.6333333333333" style="214" customWidth="1"/>
    <col min="3" max="3" width="11.8833333333333" style="214" customWidth="1"/>
    <col min="4" max="4" width="10.6333333333333" style="214" customWidth="1"/>
    <col min="5" max="5" width="11.6666666666667" style="214" customWidth="1"/>
    <col min="6" max="6" width="12.95" style="214" customWidth="1"/>
    <col min="7" max="7" width="11.7166666666667" style="214" customWidth="1"/>
    <col min="8" max="8" width="15.75" style="214" hidden="1" customWidth="1"/>
    <col min="9" max="9" width="9" style="214" customWidth="1"/>
    <col min="10" max="216" width="9" style="214"/>
    <col min="217" max="16384" width="9" style="215"/>
  </cols>
  <sheetData>
    <row r="1" s="208" customFormat="1" ht="24" customHeight="1" spans="1:216">
      <c r="A1" s="216" t="s">
        <v>1456</v>
      </c>
      <c r="B1" s="217"/>
      <c r="C1" s="217"/>
      <c r="D1" s="217"/>
      <c r="E1" s="217"/>
      <c r="F1" s="218"/>
      <c r="G1" s="219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0"/>
      <c r="CD1" s="220"/>
      <c r="CE1" s="220"/>
      <c r="CF1" s="220"/>
      <c r="CG1" s="220"/>
      <c r="CH1" s="220"/>
      <c r="CI1" s="220"/>
      <c r="CJ1" s="220"/>
      <c r="CK1" s="220"/>
      <c r="CL1" s="220"/>
      <c r="CM1" s="220"/>
      <c r="CN1" s="220"/>
      <c r="CO1" s="220"/>
      <c r="CP1" s="220"/>
      <c r="CQ1" s="220"/>
      <c r="CR1" s="220"/>
      <c r="CS1" s="220"/>
      <c r="CT1" s="220"/>
      <c r="CU1" s="220"/>
      <c r="CV1" s="220"/>
      <c r="CW1" s="220"/>
      <c r="CX1" s="220"/>
      <c r="CY1" s="220"/>
      <c r="CZ1" s="220"/>
      <c r="DA1" s="220"/>
      <c r="DB1" s="220"/>
      <c r="DC1" s="220"/>
      <c r="DD1" s="220"/>
      <c r="DE1" s="220"/>
      <c r="DF1" s="220"/>
      <c r="DG1" s="220"/>
      <c r="DH1" s="220"/>
      <c r="DI1" s="220"/>
      <c r="DJ1" s="220"/>
      <c r="DK1" s="220"/>
      <c r="DL1" s="220"/>
      <c r="DM1" s="220"/>
      <c r="DN1" s="220"/>
      <c r="DO1" s="220"/>
      <c r="DP1" s="220"/>
      <c r="DQ1" s="220"/>
      <c r="DR1" s="220"/>
      <c r="DS1" s="220"/>
      <c r="DT1" s="220"/>
      <c r="DU1" s="220"/>
      <c r="DV1" s="220"/>
      <c r="DW1" s="220"/>
      <c r="DX1" s="220"/>
      <c r="DY1" s="220"/>
      <c r="DZ1" s="220"/>
      <c r="EA1" s="220"/>
      <c r="EB1" s="220"/>
      <c r="EC1" s="220"/>
      <c r="ED1" s="220"/>
      <c r="EE1" s="220"/>
      <c r="EF1" s="220"/>
      <c r="EG1" s="220"/>
      <c r="EH1" s="220"/>
      <c r="EI1" s="220"/>
      <c r="EJ1" s="220"/>
      <c r="EK1" s="220"/>
      <c r="EL1" s="220"/>
      <c r="EM1" s="220"/>
      <c r="EN1" s="220"/>
      <c r="EO1" s="220"/>
      <c r="EP1" s="220"/>
      <c r="EQ1" s="220"/>
      <c r="ER1" s="220"/>
      <c r="ES1" s="220"/>
      <c r="ET1" s="220"/>
      <c r="EU1" s="220"/>
      <c r="EV1" s="220"/>
      <c r="EW1" s="220"/>
      <c r="EX1" s="220"/>
      <c r="EY1" s="220"/>
      <c r="EZ1" s="220"/>
      <c r="FA1" s="220"/>
      <c r="FB1" s="220"/>
      <c r="FC1" s="220"/>
      <c r="FD1" s="220"/>
      <c r="FE1" s="220"/>
      <c r="FF1" s="220"/>
      <c r="FG1" s="220"/>
      <c r="FH1" s="220"/>
      <c r="FI1" s="220"/>
      <c r="FJ1" s="220"/>
      <c r="FK1" s="220"/>
      <c r="FL1" s="220"/>
      <c r="FM1" s="220"/>
      <c r="FN1" s="220"/>
      <c r="FO1" s="220"/>
      <c r="FP1" s="220"/>
      <c r="FQ1" s="220"/>
      <c r="FR1" s="220"/>
      <c r="FS1" s="220"/>
      <c r="FT1" s="220"/>
      <c r="FU1" s="220"/>
      <c r="FV1" s="220"/>
      <c r="FW1" s="220"/>
      <c r="FX1" s="220"/>
      <c r="FY1" s="220"/>
      <c r="FZ1" s="220"/>
      <c r="GA1" s="220"/>
      <c r="GB1" s="220"/>
      <c r="GC1" s="220"/>
      <c r="GD1" s="220"/>
      <c r="GE1" s="220"/>
      <c r="GF1" s="220"/>
      <c r="GG1" s="220"/>
      <c r="GH1" s="220"/>
      <c r="GI1" s="220"/>
      <c r="GJ1" s="220"/>
      <c r="GK1" s="220"/>
      <c r="GL1" s="220"/>
      <c r="GM1" s="220"/>
      <c r="GN1" s="220"/>
      <c r="GO1" s="220"/>
      <c r="GP1" s="220"/>
      <c r="GQ1" s="220"/>
      <c r="GR1" s="220"/>
      <c r="GS1" s="220"/>
      <c r="GT1" s="220"/>
      <c r="GU1" s="220"/>
      <c r="GV1" s="220"/>
      <c r="GW1" s="220"/>
      <c r="GX1" s="220"/>
      <c r="GY1" s="220"/>
      <c r="GZ1" s="220"/>
      <c r="HA1" s="220"/>
      <c r="HB1" s="220"/>
      <c r="HC1" s="220"/>
      <c r="HD1" s="220"/>
      <c r="HE1" s="220"/>
      <c r="HF1" s="220"/>
      <c r="HG1" s="220"/>
      <c r="HH1" s="220"/>
    </row>
    <row r="2" s="209" customFormat="1" ht="30" customHeight="1" spans="1:7">
      <c r="A2" s="221" t="s">
        <v>1457</v>
      </c>
      <c r="B2" s="221"/>
      <c r="C2" s="221"/>
      <c r="D2" s="221"/>
      <c r="E2" s="221"/>
      <c r="F2" s="222"/>
      <c r="G2" s="223"/>
    </row>
    <row r="3" s="210" customFormat="1" ht="23" customHeight="1" spans="1:6">
      <c r="A3" s="224"/>
      <c r="B3" s="224"/>
      <c r="C3" s="224"/>
      <c r="D3" s="224"/>
      <c r="E3" s="224"/>
      <c r="F3" s="225" t="s">
        <v>2</v>
      </c>
    </row>
    <row r="4" s="211" customFormat="1" ht="34" customHeight="1" spans="1:208">
      <c r="A4" s="226" t="s">
        <v>3</v>
      </c>
      <c r="B4" s="227" t="s">
        <v>4</v>
      </c>
      <c r="C4" s="228" t="s">
        <v>5</v>
      </c>
      <c r="D4" s="229" t="s">
        <v>6</v>
      </c>
      <c r="E4" s="123" t="s">
        <v>7</v>
      </c>
      <c r="F4" s="123" t="s">
        <v>8</v>
      </c>
      <c r="G4" s="230"/>
      <c r="H4" s="231" t="s">
        <v>1371</v>
      </c>
      <c r="I4" s="236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1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1"/>
      <c r="FH4" s="231"/>
      <c r="FI4" s="231"/>
      <c r="FJ4" s="231"/>
      <c r="FK4" s="231"/>
      <c r="FL4" s="231"/>
      <c r="FM4" s="231"/>
      <c r="FN4" s="231"/>
      <c r="FO4" s="231"/>
      <c r="FP4" s="231"/>
      <c r="FQ4" s="231"/>
      <c r="FR4" s="231"/>
      <c r="FS4" s="231"/>
      <c r="FT4" s="231"/>
      <c r="FU4" s="231"/>
      <c r="FV4" s="231"/>
      <c r="FW4" s="231"/>
      <c r="FX4" s="231"/>
      <c r="FY4" s="231"/>
      <c r="FZ4" s="231"/>
      <c r="GA4" s="231"/>
      <c r="GB4" s="231"/>
      <c r="GC4" s="231"/>
      <c r="GD4" s="231"/>
      <c r="GE4" s="231"/>
      <c r="GF4" s="231"/>
      <c r="GG4" s="231"/>
      <c r="GH4" s="231"/>
      <c r="GI4" s="231"/>
      <c r="GJ4" s="231"/>
      <c r="GK4" s="231"/>
      <c r="GL4" s="231"/>
      <c r="GM4" s="231"/>
      <c r="GN4" s="231"/>
      <c r="GO4" s="231"/>
      <c r="GP4" s="231"/>
      <c r="GQ4" s="231"/>
      <c r="GR4" s="231"/>
      <c r="GS4" s="231"/>
      <c r="GT4" s="231"/>
      <c r="GU4" s="231"/>
      <c r="GV4" s="231"/>
      <c r="GW4" s="231"/>
      <c r="GX4" s="231"/>
      <c r="GY4" s="231"/>
      <c r="GZ4" s="231"/>
    </row>
    <row r="5" s="211" customFormat="1" ht="21" customHeight="1" spans="1:209">
      <c r="A5" s="232" t="s">
        <v>1372</v>
      </c>
      <c r="B5" s="233">
        <v>0</v>
      </c>
      <c r="C5" s="233">
        <v>0</v>
      </c>
      <c r="D5" s="233">
        <v>0</v>
      </c>
      <c r="E5" s="234"/>
      <c r="F5" s="235"/>
      <c r="G5" s="236"/>
      <c r="H5" s="236">
        <v>0</v>
      </c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6"/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6"/>
      <c r="BS5" s="236"/>
      <c r="BT5" s="236"/>
      <c r="BU5" s="236"/>
      <c r="BV5" s="236"/>
      <c r="BW5" s="236"/>
      <c r="BX5" s="236"/>
      <c r="BY5" s="236"/>
      <c r="BZ5" s="236"/>
      <c r="CA5" s="236"/>
      <c r="CB5" s="236"/>
      <c r="CC5" s="236"/>
      <c r="CD5" s="236"/>
      <c r="CE5" s="236"/>
      <c r="CF5" s="236"/>
      <c r="CG5" s="236"/>
      <c r="CH5" s="236"/>
      <c r="CI5" s="236"/>
      <c r="CJ5" s="236"/>
      <c r="CK5" s="236"/>
      <c r="CL5" s="236"/>
      <c r="CM5" s="236"/>
      <c r="CN5" s="236"/>
      <c r="CO5" s="236"/>
      <c r="CP5" s="236"/>
      <c r="CQ5" s="236"/>
      <c r="CR5" s="236"/>
      <c r="CS5" s="236"/>
      <c r="CT5" s="236"/>
      <c r="CU5" s="236"/>
      <c r="CV5" s="236"/>
      <c r="CW5" s="236"/>
      <c r="CX5" s="236"/>
      <c r="CY5" s="236"/>
      <c r="CZ5" s="236"/>
      <c r="DA5" s="236"/>
      <c r="DB5" s="236"/>
      <c r="DC5" s="236"/>
      <c r="DD5" s="236"/>
      <c r="DE5" s="236"/>
      <c r="DF5" s="236"/>
      <c r="DG5" s="236"/>
      <c r="DH5" s="236"/>
      <c r="DI5" s="236"/>
      <c r="DJ5" s="236"/>
      <c r="DK5" s="236"/>
      <c r="DL5" s="236"/>
      <c r="DM5" s="236"/>
      <c r="DN5" s="236"/>
      <c r="DO5" s="236"/>
      <c r="DP5" s="236"/>
      <c r="DQ5" s="236"/>
      <c r="DR5" s="236"/>
      <c r="DS5" s="236"/>
      <c r="DT5" s="236"/>
      <c r="DU5" s="236"/>
      <c r="DV5" s="236"/>
      <c r="DW5" s="236"/>
      <c r="DX5" s="236"/>
      <c r="DY5" s="236"/>
      <c r="DZ5" s="236"/>
      <c r="EA5" s="236"/>
      <c r="EB5" s="236"/>
      <c r="EC5" s="236"/>
      <c r="ED5" s="236"/>
      <c r="EE5" s="236"/>
      <c r="EF5" s="236"/>
      <c r="EG5" s="236"/>
      <c r="EH5" s="236"/>
      <c r="EI5" s="236"/>
      <c r="EJ5" s="236"/>
      <c r="EK5" s="236"/>
      <c r="EL5" s="236"/>
      <c r="EM5" s="236"/>
      <c r="EN5" s="236"/>
      <c r="EO5" s="236"/>
      <c r="EP5" s="236"/>
      <c r="EQ5" s="236"/>
      <c r="ER5" s="236"/>
      <c r="ES5" s="236"/>
      <c r="ET5" s="236"/>
      <c r="EU5" s="236"/>
      <c r="EV5" s="236"/>
      <c r="EW5" s="236"/>
      <c r="EX5" s="236"/>
      <c r="EY5" s="236"/>
      <c r="EZ5" s="236"/>
      <c r="FA5" s="236"/>
      <c r="FB5" s="236"/>
      <c r="FC5" s="236"/>
      <c r="FD5" s="236"/>
      <c r="FE5" s="236"/>
      <c r="FF5" s="236"/>
      <c r="FG5" s="236"/>
      <c r="FH5" s="236"/>
      <c r="FI5" s="236"/>
      <c r="FJ5" s="236"/>
      <c r="FK5" s="236"/>
      <c r="FL5" s="236"/>
      <c r="FM5" s="236"/>
      <c r="FN5" s="236"/>
      <c r="FO5" s="236"/>
      <c r="FP5" s="236"/>
      <c r="FQ5" s="236"/>
      <c r="FR5" s="236"/>
      <c r="FS5" s="236"/>
      <c r="FT5" s="236"/>
      <c r="FU5" s="236"/>
      <c r="FV5" s="236"/>
      <c r="FW5" s="236"/>
      <c r="FX5" s="236"/>
      <c r="FY5" s="236"/>
      <c r="FZ5" s="236"/>
      <c r="GA5" s="236"/>
      <c r="GB5" s="236"/>
      <c r="GC5" s="236"/>
      <c r="GD5" s="236"/>
      <c r="GE5" s="236"/>
      <c r="GF5" s="236"/>
      <c r="GG5" s="236"/>
      <c r="GH5" s="236"/>
      <c r="GI5" s="236"/>
      <c r="GJ5" s="236"/>
      <c r="GK5" s="236"/>
      <c r="GL5" s="236"/>
      <c r="GM5" s="236"/>
      <c r="GN5" s="236"/>
      <c r="GO5" s="236"/>
      <c r="GP5" s="236"/>
      <c r="GQ5" s="236"/>
      <c r="GR5" s="236"/>
      <c r="GS5" s="236"/>
      <c r="GT5" s="236"/>
      <c r="GU5" s="236"/>
      <c r="GV5" s="236"/>
      <c r="GW5" s="236"/>
      <c r="GX5" s="236"/>
      <c r="GY5" s="236"/>
      <c r="GZ5" s="236"/>
      <c r="HA5" s="236"/>
    </row>
    <row r="6" s="211" customFormat="1" ht="21" customHeight="1" spans="1:209">
      <c r="A6" s="237" t="s">
        <v>1373</v>
      </c>
      <c r="B6" s="233">
        <v>0</v>
      </c>
      <c r="C6" s="233">
        <v>0</v>
      </c>
      <c r="D6" s="233">
        <v>0</v>
      </c>
      <c r="E6" s="234"/>
      <c r="F6" s="235"/>
      <c r="G6" s="236"/>
      <c r="H6" s="236">
        <v>0</v>
      </c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  <c r="BB6" s="236"/>
      <c r="BC6" s="236"/>
      <c r="BD6" s="236"/>
      <c r="BE6" s="236"/>
      <c r="BF6" s="236"/>
      <c r="BG6" s="236"/>
      <c r="BH6" s="236"/>
      <c r="BI6" s="236"/>
      <c r="BJ6" s="236"/>
      <c r="BK6" s="236"/>
      <c r="BL6" s="236"/>
      <c r="BM6" s="236"/>
      <c r="BN6" s="236"/>
      <c r="BO6" s="236"/>
      <c r="BP6" s="236"/>
      <c r="BQ6" s="236"/>
      <c r="BR6" s="236"/>
      <c r="BS6" s="236"/>
      <c r="BT6" s="236"/>
      <c r="BU6" s="236"/>
      <c r="BV6" s="236"/>
      <c r="BW6" s="236"/>
      <c r="BX6" s="236"/>
      <c r="BY6" s="236"/>
      <c r="BZ6" s="236"/>
      <c r="CA6" s="236"/>
      <c r="CB6" s="236"/>
      <c r="CC6" s="236"/>
      <c r="CD6" s="236"/>
      <c r="CE6" s="236"/>
      <c r="CF6" s="236"/>
      <c r="CG6" s="236"/>
      <c r="CH6" s="236"/>
      <c r="CI6" s="236"/>
      <c r="CJ6" s="236"/>
      <c r="CK6" s="236"/>
      <c r="CL6" s="236"/>
      <c r="CM6" s="236"/>
      <c r="CN6" s="236"/>
      <c r="CO6" s="236"/>
      <c r="CP6" s="236"/>
      <c r="CQ6" s="236"/>
      <c r="CR6" s="236"/>
      <c r="CS6" s="236"/>
      <c r="CT6" s="236"/>
      <c r="CU6" s="236"/>
      <c r="CV6" s="236"/>
      <c r="CW6" s="236"/>
      <c r="CX6" s="236"/>
      <c r="CY6" s="236"/>
      <c r="CZ6" s="236"/>
      <c r="DA6" s="236"/>
      <c r="DB6" s="236"/>
      <c r="DC6" s="236"/>
      <c r="DD6" s="236"/>
      <c r="DE6" s="236"/>
      <c r="DF6" s="236"/>
      <c r="DG6" s="236"/>
      <c r="DH6" s="236"/>
      <c r="DI6" s="236"/>
      <c r="DJ6" s="236"/>
      <c r="DK6" s="236"/>
      <c r="DL6" s="236"/>
      <c r="DM6" s="236"/>
      <c r="DN6" s="236"/>
      <c r="DO6" s="236"/>
      <c r="DP6" s="236"/>
      <c r="DQ6" s="236"/>
      <c r="DR6" s="236"/>
      <c r="DS6" s="236"/>
      <c r="DT6" s="236"/>
      <c r="DU6" s="236"/>
      <c r="DV6" s="236"/>
      <c r="DW6" s="236"/>
      <c r="DX6" s="236"/>
      <c r="DY6" s="236"/>
      <c r="DZ6" s="236"/>
      <c r="EA6" s="236"/>
      <c r="EB6" s="236"/>
      <c r="EC6" s="236"/>
      <c r="ED6" s="236"/>
      <c r="EE6" s="236"/>
      <c r="EF6" s="236"/>
      <c r="EG6" s="236"/>
      <c r="EH6" s="236"/>
      <c r="EI6" s="236"/>
      <c r="EJ6" s="236"/>
      <c r="EK6" s="236"/>
      <c r="EL6" s="236"/>
      <c r="EM6" s="236"/>
      <c r="EN6" s="236"/>
      <c r="EO6" s="236"/>
      <c r="EP6" s="236"/>
      <c r="EQ6" s="236"/>
      <c r="ER6" s="236"/>
      <c r="ES6" s="236"/>
      <c r="ET6" s="236"/>
      <c r="EU6" s="236"/>
      <c r="EV6" s="236"/>
      <c r="EW6" s="236"/>
      <c r="EX6" s="236"/>
      <c r="EY6" s="236"/>
      <c r="EZ6" s="236"/>
      <c r="FA6" s="236"/>
      <c r="FB6" s="236"/>
      <c r="FC6" s="236"/>
      <c r="FD6" s="236"/>
      <c r="FE6" s="236"/>
      <c r="FF6" s="236"/>
      <c r="FG6" s="236"/>
      <c r="FH6" s="236"/>
      <c r="FI6" s="236"/>
      <c r="FJ6" s="236"/>
      <c r="FK6" s="236"/>
      <c r="FL6" s="236"/>
      <c r="FM6" s="236"/>
      <c r="FN6" s="236"/>
      <c r="FO6" s="236"/>
      <c r="FP6" s="236"/>
      <c r="FQ6" s="236"/>
      <c r="FR6" s="236"/>
      <c r="FS6" s="236"/>
      <c r="FT6" s="236"/>
      <c r="FU6" s="236"/>
      <c r="FV6" s="236"/>
      <c r="FW6" s="236"/>
      <c r="FX6" s="236"/>
      <c r="FY6" s="236"/>
      <c r="FZ6" s="236"/>
      <c r="GA6" s="236"/>
      <c r="GB6" s="236"/>
      <c r="GC6" s="236"/>
      <c r="GD6" s="236"/>
      <c r="GE6" s="236"/>
      <c r="GF6" s="236"/>
      <c r="GG6" s="236"/>
      <c r="GH6" s="236"/>
      <c r="GI6" s="236"/>
      <c r="GJ6" s="236"/>
      <c r="GK6" s="236"/>
      <c r="GL6" s="236"/>
      <c r="GM6" s="236"/>
      <c r="GN6" s="236"/>
      <c r="GO6" s="236"/>
      <c r="GP6" s="236"/>
      <c r="GQ6" s="236"/>
      <c r="GR6" s="236"/>
      <c r="GS6" s="236"/>
      <c r="GT6" s="236"/>
      <c r="GU6" s="236"/>
      <c r="GV6" s="236"/>
      <c r="GW6" s="236"/>
      <c r="GX6" s="236"/>
      <c r="GY6" s="236"/>
      <c r="GZ6" s="236"/>
      <c r="HA6" s="236"/>
    </row>
    <row r="7" s="211" customFormat="1" ht="21" customHeight="1" spans="1:209">
      <c r="A7" s="232" t="s">
        <v>1374</v>
      </c>
      <c r="B7" s="238">
        <f>SUM(B8:B10)</f>
        <v>0</v>
      </c>
      <c r="C7" s="238">
        <f>SUM(C8:C10)</f>
        <v>0</v>
      </c>
      <c r="D7" s="238">
        <f>SUM(D8:D10)</f>
        <v>0</v>
      </c>
      <c r="E7" s="234"/>
      <c r="F7" s="235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  <c r="AI7" s="236"/>
      <c r="AJ7" s="236"/>
      <c r="AK7" s="236"/>
      <c r="AL7" s="236"/>
      <c r="AM7" s="236"/>
      <c r="AN7" s="236"/>
      <c r="AO7" s="236"/>
      <c r="AP7" s="236"/>
      <c r="AQ7" s="236"/>
      <c r="AR7" s="236"/>
      <c r="AS7" s="236"/>
      <c r="AT7" s="236"/>
      <c r="AU7" s="236"/>
      <c r="AV7" s="236"/>
      <c r="AW7" s="236"/>
      <c r="AX7" s="236"/>
      <c r="AY7" s="236"/>
      <c r="AZ7" s="236"/>
      <c r="BA7" s="236"/>
      <c r="BB7" s="236"/>
      <c r="BC7" s="236"/>
      <c r="BD7" s="236"/>
      <c r="BE7" s="236"/>
      <c r="BF7" s="236"/>
      <c r="BG7" s="236"/>
      <c r="BH7" s="236"/>
      <c r="BI7" s="236"/>
      <c r="BJ7" s="236"/>
      <c r="BK7" s="236"/>
      <c r="BL7" s="236"/>
      <c r="BM7" s="236"/>
      <c r="BN7" s="236"/>
      <c r="BO7" s="236"/>
      <c r="BP7" s="236"/>
      <c r="BQ7" s="236"/>
      <c r="BR7" s="236"/>
      <c r="BS7" s="236"/>
      <c r="BT7" s="236"/>
      <c r="BU7" s="236"/>
      <c r="BV7" s="236"/>
      <c r="BW7" s="236"/>
      <c r="BX7" s="236"/>
      <c r="BY7" s="236"/>
      <c r="BZ7" s="236"/>
      <c r="CA7" s="236"/>
      <c r="CB7" s="236"/>
      <c r="CC7" s="236"/>
      <c r="CD7" s="236"/>
      <c r="CE7" s="236"/>
      <c r="CF7" s="236"/>
      <c r="CG7" s="236"/>
      <c r="CH7" s="236"/>
      <c r="CI7" s="236"/>
      <c r="CJ7" s="236"/>
      <c r="CK7" s="236"/>
      <c r="CL7" s="236"/>
      <c r="CM7" s="236"/>
      <c r="CN7" s="236"/>
      <c r="CO7" s="236"/>
      <c r="CP7" s="236"/>
      <c r="CQ7" s="236"/>
      <c r="CR7" s="236"/>
      <c r="CS7" s="236"/>
      <c r="CT7" s="236"/>
      <c r="CU7" s="236"/>
      <c r="CV7" s="236"/>
      <c r="CW7" s="236"/>
      <c r="CX7" s="236"/>
      <c r="CY7" s="236"/>
      <c r="CZ7" s="236"/>
      <c r="DA7" s="236"/>
      <c r="DB7" s="236"/>
      <c r="DC7" s="236"/>
      <c r="DD7" s="236"/>
      <c r="DE7" s="236"/>
      <c r="DF7" s="236"/>
      <c r="DG7" s="236"/>
      <c r="DH7" s="236"/>
      <c r="DI7" s="236"/>
      <c r="DJ7" s="236"/>
      <c r="DK7" s="236"/>
      <c r="DL7" s="236"/>
      <c r="DM7" s="236"/>
      <c r="DN7" s="236"/>
      <c r="DO7" s="236"/>
      <c r="DP7" s="236"/>
      <c r="DQ7" s="236"/>
      <c r="DR7" s="236"/>
      <c r="DS7" s="236"/>
      <c r="DT7" s="236"/>
      <c r="DU7" s="236"/>
      <c r="DV7" s="236"/>
      <c r="DW7" s="236"/>
      <c r="DX7" s="236"/>
      <c r="DY7" s="236"/>
      <c r="DZ7" s="236"/>
      <c r="EA7" s="236"/>
      <c r="EB7" s="236"/>
      <c r="EC7" s="236"/>
      <c r="ED7" s="236"/>
      <c r="EE7" s="236"/>
      <c r="EF7" s="236"/>
      <c r="EG7" s="236"/>
      <c r="EH7" s="236"/>
      <c r="EI7" s="236"/>
      <c r="EJ7" s="236"/>
      <c r="EK7" s="236"/>
      <c r="EL7" s="236"/>
      <c r="EM7" s="236"/>
      <c r="EN7" s="236"/>
      <c r="EO7" s="236"/>
      <c r="EP7" s="236"/>
      <c r="EQ7" s="236"/>
      <c r="ER7" s="236"/>
      <c r="ES7" s="236"/>
      <c r="ET7" s="236"/>
      <c r="EU7" s="236"/>
      <c r="EV7" s="236"/>
      <c r="EW7" s="236"/>
      <c r="EX7" s="236"/>
      <c r="EY7" s="236"/>
      <c r="EZ7" s="236"/>
      <c r="FA7" s="236"/>
      <c r="FB7" s="236"/>
      <c r="FC7" s="236"/>
      <c r="FD7" s="236"/>
      <c r="FE7" s="236"/>
      <c r="FF7" s="236"/>
      <c r="FG7" s="236"/>
      <c r="FH7" s="236"/>
      <c r="FI7" s="236"/>
      <c r="FJ7" s="236"/>
      <c r="FK7" s="236"/>
      <c r="FL7" s="236"/>
      <c r="FM7" s="236"/>
      <c r="FN7" s="236"/>
      <c r="FO7" s="236"/>
      <c r="FP7" s="236"/>
      <c r="FQ7" s="236"/>
      <c r="FR7" s="236"/>
      <c r="FS7" s="236"/>
      <c r="FT7" s="236"/>
      <c r="FU7" s="236"/>
      <c r="FV7" s="236"/>
      <c r="FW7" s="236"/>
      <c r="FX7" s="236"/>
      <c r="FY7" s="236"/>
      <c r="FZ7" s="236"/>
      <c r="GA7" s="236"/>
      <c r="GB7" s="236"/>
      <c r="GC7" s="236"/>
      <c r="GD7" s="236"/>
      <c r="GE7" s="236"/>
      <c r="GF7" s="236"/>
      <c r="GG7" s="236"/>
      <c r="GH7" s="236"/>
      <c r="GI7" s="236"/>
      <c r="GJ7" s="236"/>
      <c r="GK7" s="236"/>
      <c r="GL7" s="236"/>
      <c r="GM7" s="236"/>
      <c r="GN7" s="236"/>
      <c r="GO7" s="236"/>
      <c r="GP7" s="236"/>
      <c r="GQ7" s="236"/>
      <c r="GR7" s="236"/>
      <c r="GS7" s="236"/>
      <c r="GT7" s="236"/>
      <c r="GU7" s="236"/>
      <c r="GV7" s="236"/>
      <c r="GW7" s="236"/>
      <c r="GX7" s="236"/>
      <c r="GY7" s="236"/>
      <c r="GZ7" s="236"/>
      <c r="HA7" s="236"/>
    </row>
    <row r="8" s="211" customFormat="1" ht="21" customHeight="1" spans="1:209">
      <c r="A8" s="237" t="s">
        <v>1375</v>
      </c>
      <c r="B8" s="233">
        <v>0</v>
      </c>
      <c r="C8" s="233"/>
      <c r="D8" s="233"/>
      <c r="E8" s="234"/>
      <c r="F8" s="235">
        <f>D8/H8*100</f>
        <v>0</v>
      </c>
      <c r="G8" s="236"/>
      <c r="H8" s="236">
        <v>12</v>
      </c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6"/>
      <c r="AL8" s="236"/>
      <c r="AM8" s="236"/>
      <c r="AN8" s="236"/>
      <c r="AO8" s="236"/>
      <c r="AP8" s="236"/>
      <c r="AQ8" s="236"/>
      <c r="AR8" s="236"/>
      <c r="AS8" s="236"/>
      <c r="AT8" s="236"/>
      <c r="AU8" s="236"/>
      <c r="AV8" s="236"/>
      <c r="AW8" s="236"/>
      <c r="AX8" s="236"/>
      <c r="AY8" s="236"/>
      <c r="AZ8" s="236"/>
      <c r="BA8" s="236"/>
      <c r="BB8" s="236"/>
      <c r="BC8" s="236"/>
      <c r="BD8" s="236"/>
      <c r="BE8" s="236"/>
      <c r="BF8" s="236"/>
      <c r="BG8" s="236"/>
      <c r="BH8" s="236"/>
      <c r="BI8" s="236"/>
      <c r="BJ8" s="236"/>
      <c r="BK8" s="236"/>
      <c r="BL8" s="236"/>
      <c r="BM8" s="236"/>
      <c r="BN8" s="236"/>
      <c r="BO8" s="236"/>
      <c r="BP8" s="236"/>
      <c r="BQ8" s="236"/>
      <c r="BR8" s="236"/>
      <c r="BS8" s="236"/>
      <c r="BT8" s="236"/>
      <c r="BU8" s="236"/>
      <c r="BV8" s="236"/>
      <c r="BW8" s="236"/>
      <c r="BX8" s="236"/>
      <c r="BY8" s="236"/>
      <c r="BZ8" s="236"/>
      <c r="CA8" s="236"/>
      <c r="CB8" s="236"/>
      <c r="CC8" s="236"/>
      <c r="CD8" s="236"/>
      <c r="CE8" s="236"/>
      <c r="CF8" s="236"/>
      <c r="CG8" s="236"/>
      <c r="CH8" s="236"/>
      <c r="CI8" s="236"/>
      <c r="CJ8" s="236"/>
      <c r="CK8" s="236"/>
      <c r="CL8" s="236"/>
      <c r="CM8" s="236"/>
      <c r="CN8" s="236"/>
      <c r="CO8" s="236"/>
      <c r="CP8" s="236"/>
      <c r="CQ8" s="236"/>
      <c r="CR8" s="236"/>
      <c r="CS8" s="236"/>
      <c r="CT8" s="236"/>
      <c r="CU8" s="236"/>
      <c r="CV8" s="236"/>
      <c r="CW8" s="236"/>
      <c r="CX8" s="236"/>
      <c r="CY8" s="236"/>
      <c r="CZ8" s="236"/>
      <c r="DA8" s="236"/>
      <c r="DB8" s="236"/>
      <c r="DC8" s="236"/>
      <c r="DD8" s="236"/>
      <c r="DE8" s="236"/>
      <c r="DF8" s="236"/>
      <c r="DG8" s="236"/>
      <c r="DH8" s="236"/>
      <c r="DI8" s="236"/>
      <c r="DJ8" s="236"/>
      <c r="DK8" s="236"/>
      <c r="DL8" s="236"/>
      <c r="DM8" s="236"/>
      <c r="DN8" s="236"/>
      <c r="DO8" s="236"/>
      <c r="DP8" s="236"/>
      <c r="DQ8" s="236"/>
      <c r="DR8" s="236"/>
      <c r="DS8" s="236"/>
      <c r="DT8" s="236"/>
      <c r="DU8" s="236"/>
      <c r="DV8" s="236"/>
      <c r="DW8" s="236"/>
      <c r="DX8" s="236"/>
      <c r="DY8" s="236"/>
      <c r="DZ8" s="236"/>
      <c r="EA8" s="236"/>
      <c r="EB8" s="236"/>
      <c r="EC8" s="236"/>
      <c r="ED8" s="236"/>
      <c r="EE8" s="236"/>
      <c r="EF8" s="236"/>
      <c r="EG8" s="236"/>
      <c r="EH8" s="236"/>
      <c r="EI8" s="236"/>
      <c r="EJ8" s="236"/>
      <c r="EK8" s="236"/>
      <c r="EL8" s="236"/>
      <c r="EM8" s="236"/>
      <c r="EN8" s="236"/>
      <c r="EO8" s="236"/>
      <c r="EP8" s="236"/>
      <c r="EQ8" s="236"/>
      <c r="ER8" s="236"/>
      <c r="ES8" s="236"/>
      <c r="ET8" s="236"/>
      <c r="EU8" s="236"/>
      <c r="EV8" s="236"/>
      <c r="EW8" s="236"/>
      <c r="EX8" s="236"/>
      <c r="EY8" s="236"/>
      <c r="EZ8" s="236"/>
      <c r="FA8" s="236"/>
      <c r="FB8" s="236"/>
      <c r="FC8" s="236"/>
      <c r="FD8" s="236"/>
      <c r="FE8" s="236"/>
      <c r="FF8" s="236"/>
      <c r="FG8" s="236"/>
      <c r="FH8" s="236"/>
      <c r="FI8" s="236"/>
      <c r="FJ8" s="236"/>
      <c r="FK8" s="236"/>
      <c r="FL8" s="236"/>
      <c r="FM8" s="236"/>
      <c r="FN8" s="236"/>
      <c r="FO8" s="236"/>
      <c r="FP8" s="236"/>
      <c r="FQ8" s="236"/>
      <c r="FR8" s="236"/>
      <c r="FS8" s="236"/>
      <c r="FT8" s="236"/>
      <c r="FU8" s="236"/>
      <c r="FV8" s="236"/>
      <c r="FW8" s="236"/>
      <c r="FX8" s="236"/>
      <c r="FY8" s="236"/>
      <c r="FZ8" s="236"/>
      <c r="GA8" s="236"/>
      <c r="GB8" s="236"/>
      <c r="GC8" s="236"/>
      <c r="GD8" s="236"/>
      <c r="GE8" s="236"/>
      <c r="GF8" s="236"/>
      <c r="GG8" s="236"/>
      <c r="GH8" s="236"/>
      <c r="GI8" s="236"/>
      <c r="GJ8" s="236"/>
      <c r="GK8" s="236"/>
      <c r="GL8" s="236"/>
      <c r="GM8" s="236"/>
      <c r="GN8" s="236"/>
      <c r="GO8" s="236"/>
      <c r="GP8" s="236"/>
      <c r="GQ8" s="236"/>
      <c r="GR8" s="236"/>
      <c r="GS8" s="236"/>
      <c r="GT8" s="236"/>
      <c r="GU8" s="236"/>
      <c r="GV8" s="236"/>
      <c r="GW8" s="236"/>
      <c r="GX8" s="236"/>
      <c r="GY8" s="236"/>
      <c r="GZ8" s="236"/>
      <c r="HA8" s="236"/>
    </row>
    <row r="9" s="211" customFormat="1" ht="21" customHeight="1" spans="1:209">
      <c r="A9" s="237" t="s">
        <v>1376</v>
      </c>
      <c r="B9" s="233">
        <v>0</v>
      </c>
      <c r="C9" s="233">
        <v>0</v>
      </c>
      <c r="D9" s="233">
        <v>0</v>
      </c>
      <c r="E9" s="234"/>
      <c r="F9" s="235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6"/>
      <c r="AQ9" s="236"/>
      <c r="AR9" s="236"/>
      <c r="AS9" s="236"/>
      <c r="AT9" s="236"/>
      <c r="AU9" s="236"/>
      <c r="AV9" s="236"/>
      <c r="AW9" s="236"/>
      <c r="AX9" s="236"/>
      <c r="AY9" s="236"/>
      <c r="AZ9" s="236"/>
      <c r="BA9" s="236"/>
      <c r="BB9" s="236"/>
      <c r="BC9" s="236"/>
      <c r="BD9" s="236"/>
      <c r="BE9" s="236"/>
      <c r="BF9" s="236"/>
      <c r="BG9" s="236"/>
      <c r="BH9" s="236"/>
      <c r="BI9" s="236"/>
      <c r="BJ9" s="236"/>
      <c r="BK9" s="236"/>
      <c r="BL9" s="236"/>
      <c r="BM9" s="236"/>
      <c r="BN9" s="236"/>
      <c r="BO9" s="236"/>
      <c r="BP9" s="236"/>
      <c r="BQ9" s="236"/>
      <c r="BR9" s="236"/>
      <c r="BS9" s="236"/>
      <c r="BT9" s="236"/>
      <c r="BU9" s="236"/>
      <c r="BV9" s="236"/>
      <c r="BW9" s="236"/>
      <c r="BX9" s="236"/>
      <c r="BY9" s="236"/>
      <c r="BZ9" s="236"/>
      <c r="CA9" s="236"/>
      <c r="CB9" s="236"/>
      <c r="CC9" s="236"/>
      <c r="CD9" s="236"/>
      <c r="CE9" s="236"/>
      <c r="CF9" s="236"/>
      <c r="CG9" s="236"/>
      <c r="CH9" s="236"/>
      <c r="CI9" s="236"/>
      <c r="CJ9" s="236"/>
      <c r="CK9" s="236"/>
      <c r="CL9" s="236"/>
      <c r="CM9" s="236"/>
      <c r="CN9" s="236"/>
      <c r="CO9" s="236"/>
      <c r="CP9" s="236"/>
      <c r="CQ9" s="236"/>
      <c r="CR9" s="236"/>
      <c r="CS9" s="236"/>
      <c r="CT9" s="236"/>
      <c r="CU9" s="236"/>
      <c r="CV9" s="236"/>
      <c r="CW9" s="236"/>
      <c r="CX9" s="236"/>
      <c r="CY9" s="236"/>
      <c r="CZ9" s="236"/>
      <c r="DA9" s="236"/>
      <c r="DB9" s="236"/>
      <c r="DC9" s="236"/>
      <c r="DD9" s="236"/>
      <c r="DE9" s="236"/>
      <c r="DF9" s="236"/>
      <c r="DG9" s="236"/>
      <c r="DH9" s="236"/>
      <c r="DI9" s="236"/>
      <c r="DJ9" s="236"/>
      <c r="DK9" s="236"/>
      <c r="DL9" s="236"/>
      <c r="DM9" s="236"/>
      <c r="DN9" s="236"/>
      <c r="DO9" s="236"/>
      <c r="DP9" s="236"/>
      <c r="DQ9" s="236"/>
      <c r="DR9" s="236"/>
      <c r="DS9" s="236"/>
      <c r="DT9" s="236"/>
      <c r="DU9" s="236"/>
      <c r="DV9" s="236"/>
      <c r="DW9" s="236"/>
      <c r="DX9" s="236"/>
      <c r="DY9" s="236"/>
      <c r="DZ9" s="236"/>
      <c r="EA9" s="236"/>
      <c r="EB9" s="236"/>
      <c r="EC9" s="236"/>
      <c r="ED9" s="236"/>
      <c r="EE9" s="236"/>
      <c r="EF9" s="236"/>
      <c r="EG9" s="236"/>
      <c r="EH9" s="236"/>
      <c r="EI9" s="236"/>
      <c r="EJ9" s="236"/>
      <c r="EK9" s="236"/>
      <c r="EL9" s="236"/>
      <c r="EM9" s="236"/>
      <c r="EN9" s="236"/>
      <c r="EO9" s="236"/>
      <c r="EP9" s="236"/>
      <c r="EQ9" s="236"/>
      <c r="ER9" s="236"/>
      <c r="ES9" s="236"/>
      <c r="ET9" s="236"/>
      <c r="EU9" s="236"/>
      <c r="EV9" s="236"/>
      <c r="EW9" s="236"/>
      <c r="EX9" s="236"/>
      <c r="EY9" s="236"/>
      <c r="EZ9" s="236"/>
      <c r="FA9" s="236"/>
      <c r="FB9" s="236"/>
      <c r="FC9" s="236"/>
      <c r="FD9" s="236"/>
      <c r="FE9" s="236"/>
      <c r="FF9" s="236"/>
      <c r="FG9" s="236"/>
      <c r="FH9" s="236"/>
      <c r="FI9" s="236"/>
      <c r="FJ9" s="236"/>
      <c r="FK9" s="236"/>
      <c r="FL9" s="236"/>
      <c r="FM9" s="236"/>
      <c r="FN9" s="236"/>
      <c r="FO9" s="236"/>
      <c r="FP9" s="236"/>
      <c r="FQ9" s="236"/>
      <c r="FR9" s="236"/>
      <c r="FS9" s="236"/>
      <c r="FT9" s="236"/>
      <c r="FU9" s="236"/>
      <c r="FV9" s="236"/>
      <c r="FW9" s="236"/>
      <c r="FX9" s="236"/>
      <c r="FY9" s="236"/>
      <c r="FZ9" s="236"/>
      <c r="GA9" s="236"/>
      <c r="GB9" s="236"/>
      <c r="GC9" s="236"/>
      <c r="GD9" s="236"/>
      <c r="GE9" s="236"/>
      <c r="GF9" s="236"/>
      <c r="GG9" s="236"/>
      <c r="GH9" s="236"/>
      <c r="GI9" s="236"/>
      <c r="GJ9" s="236"/>
      <c r="GK9" s="236"/>
      <c r="GL9" s="236"/>
      <c r="GM9" s="236"/>
      <c r="GN9" s="236"/>
      <c r="GO9" s="236"/>
      <c r="GP9" s="236"/>
      <c r="GQ9" s="236"/>
      <c r="GR9" s="236"/>
      <c r="GS9" s="236"/>
      <c r="GT9" s="236"/>
      <c r="GU9" s="236"/>
      <c r="GV9" s="236"/>
      <c r="GW9" s="236"/>
      <c r="GX9" s="236"/>
      <c r="GY9" s="236"/>
      <c r="GZ9" s="236"/>
      <c r="HA9" s="236"/>
    </row>
    <row r="10" s="211" customFormat="1" ht="21" customHeight="1" spans="1:209">
      <c r="A10" s="237" t="s">
        <v>1377</v>
      </c>
      <c r="B10" s="233">
        <v>0</v>
      </c>
      <c r="C10" s="233">
        <v>0</v>
      </c>
      <c r="D10" s="233">
        <v>0</v>
      </c>
      <c r="E10" s="234"/>
      <c r="F10" s="235"/>
      <c r="G10" s="236"/>
      <c r="H10" s="236">
        <v>0</v>
      </c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6"/>
      <c r="BF10" s="236"/>
      <c r="BG10" s="236"/>
      <c r="BH10" s="236"/>
      <c r="BI10" s="236"/>
      <c r="BJ10" s="236"/>
      <c r="BK10" s="236"/>
      <c r="BL10" s="236"/>
      <c r="BM10" s="236"/>
      <c r="BN10" s="236"/>
      <c r="BO10" s="236"/>
      <c r="BP10" s="236"/>
      <c r="BQ10" s="236"/>
      <c r="BR10" s="236"/>
      <c r="BS10" s="236"/>
      <c r="BT10" s="236"/>
      <c r="BU10" s="236"/>
      <c r="BV10" s="236"/>
      <c r="BW10" s="236"/>
      <c r="BX10" s="236"/>
      <c r="BY10" s="236"/>
      <c r="BZ10" s="236"/>
      <c r="CA10" s="236"/>
      <c r="CB10" s="236"/>
      <c r="CC10" s="236"/>
      <c r="CD10" s="236"/>
      <c r="CE10" s="236"/>
      <c r="CF10" s="236"/>
      <c r="CG10" s="236"/>
      <c r="CH10" s="236"/>
      <c r="CI10" s="236"/>
      <c r="CJ10" s="236"/>
      <c r="CK10" s="236"/>
      <c r="CL10" s="236"/>
      <c r="CM10" s="236"/>
      <c r="CN10" s="236"/>
      <c r="CO10" s="236"/>
      <c r="CP10" s="236"/>
      <c r="CQ10" s="236"/>
      <c r="CR10" s="236"/>
      <c r="CS10" s="236"/>
      <c r="CT10" s="236"/>
      <c r="CU10" s="236"/>
      <c r="CV10" s="236"/>
      <c r="CW10" s="236"/>
      <c r="CX10" s="236"/>
      <c r="CY10" s="236"/>
      <c r="CZ10" s="236"/>
      <c r="DA10" s="236"/>
      <c r="DB10" s="236"/>
      <c r="DC10" s="236"/>
      <c r="DD10" s="236"/>
      <c r="DE10" s="236"/>
      <c r="DF10" s="236"/>
      <c r="DG10" s="236"/>
      <c r="DH10" s="236"/>
      <c r="DI10" s="236"/>
      <c r="DJ10" s="236"/>
      <c r="DK10" s="236"/>
      <c r="DL10" s="236"/>
      <c r="DM10" s="236"/>
      <c r="DN10" s="236"/>
      <c r="DO10" s="236"/>
      <c r="DP10" s="236"/>
      <c r="DQ10" s="236"/>
      <c r="DR10" s="236"/>
      <c r="DS10" s="236"/>
      <c r="DT10" s="236"/>
      <c r="DU10" s="236"/>
      <c r="DV10" s="236"/>
      <c r="DW10" s="236"/>
      <c r="DX10" s="236"/>
      <c r="DY10" s="236"/>
      <c r="DZ10" s="236"/>
      <c r="EA10" s="236"/>
      <c r="EB10" s="236"/>
      <c r="EC10" s="236"/>
      <c r="ED10" s="236"/>
      <c r="EE10" s="236"/>
      <c r="EF10" s="236"/>
      <c r="EG10" s="236"/>
      <c r="EH10" s="236"/>
      <c r="EI10" s="236"/>
      <c r="EJ10" s="236"/>
      <c r="EK10" s="236"/>
      <c r="EL10" s="236"/>
      <c r="EM10" s="236"/>
      <c r="EN10" s="236"/>
      <c r="EO10" s="236"/>
      <c r="EP10" s="236"/>
      <c r="EQ10" s="236"/>
      <c r="ER10" s="236"/>
      <c r="ES10" s="236"/>
      <c r="ET10" s="236"/>
      <c r="EU10" s="236"/>
      <c r="EV10" s="236"/>
      <c r="EW10" s="236"/>
      <c r="EX10" s="236"/>
      <c r="EY10" s="236"/>
      <c r="EZ10" s="236"/>
      <c r="FA10" s="236"/>
      <c r="FB10" s="236"/>
      <c r="FC10" s="236"/>
      <c r="FD10" s="236"/>
      <c r="FE10" s="236"/>
      <c r="FF10" s="236"/>
      <c r="FG10" s="236"/>
      <c r="FH10" s="236"/>
      <c r="FI10" s="236"/>
      <c r="FJ10" s="236"/>
      <c r="FK10" s="236"/>
      <c r="FL10" s="236"/>
      <c r="FM10" s="236"/>
      <c r="FN10" s="236"/>
      <c r="FO10" s="236"/>
      <c r="FP10" s="236"/>
      <c r="FQ10" s="236"/>
      <c r="FR10" s="236"/>
      <c r="FS10" s="236"/>
      <c r="FT10" s="236"/>
      <c r="FU10" s="236"/>
      <c r="FV10" s="236"/>
      <c r="FW10" s="236"/>
      <c r="FX10" s="236"/>
      <c r="FY10" s="236"/>
      <c r="FZ10" s="236"/>
      <c r="GA10" s="236"/>
      <c r="GB10" s="236"/>
      <c r="GC10" s="236"/>
      <c r="GD10" s="236"/>
      <c r="GE10" s="236"/>
      <c r="GF10" s="236"/>
      <c r="GG10" s="236"/>
      <c r="GH10" s="236"/>
      <c r="GI10" s="236"/>
      <c r="GJ10" s="236"/>
      <c r="GK10" s="236"/>
      <c r="GL10" s="236"/>
      <c r="GM10" s="236"/>
      <c r="GN10" s="236"/>
      <c r="GO10" s="236"/>
      <c r="GP10" s="236"/>
      <c r="GQ10" s="236"/>
      <c r="GR10" s="236"/>
      <c r="GS10" s="236"/>
      <c r="GT10" s="236"/>
      <c r="GU10" s="236"/>
      <c r="GV10" s="236"/>
      <c r="GW10" s="236"/>
      <c r="GX10" s="236"/>
      <c r="GY10" s="236"/>
      <c r="GZ10" s="236"/>
      <c r="HA10" s="236"/>
    </row>
    <row r="11" s="211" customFormat="1" ht="21" customHeight="1" spans="1:209">
      <c r="A11" s="232" t="s">
        <v>1378</v>
      </c>
      <c r="B11" s="238">
        <f>B12+B14+B15</f>
        <v>100</v>
      </c>
      <c r="C11" s="238">
        <f>C12+C14+C15</f>
        <v>164</v>
      </c>
      <c r="D11" s="238">
        <f>D12+D14+D15</f>
        <v>26</v>
      </c>
      <c r="E11" s="239">
        <f t="shared" ref="E11:E13" si="0">D11/C11*100</f>
        <v>15.8536585365854</v>
      </c>
      <c r="F11" s="240">
        <f t="shared" ref="F11:F13" si="1">D11/H11*100-100</f>
        <v>-89.4308943089431</v>
      </c>
      <c r="G11" s="236"/>
      <c r="H11" s="241">
        <v>246</v>
      </c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  <c r="BI11" s="236"/>
      <c r="BJ11" s="236"/>
      <c r="BK11" s="236"/>
      <c r="BL11" s="236"/>
      <c r="BM11" s="236"/>
      <c r="BN11" s="236"/>
      <c r="BO11" s="236"/>
      <c r="BP11" s="236"/>
      <c r="BQ11" s="236"/>
      <c r="BR11" s="236"/>
      <c r="BS11" s="236"/>
      <c r="BT11" s="236"/>
      <c r="BU11" s="236"/>
      <c r="BV11" s="236"/>
      <c r="BW11" s="236"/>
      <c r="BX11" s="236"/>
      <c r="BY11" s="236"/>
      <c r="BZ11" s="236"/>
      <c r="CA11" s="236"/>
      <c r="CB11" s="236"/>
      <c r="CC11" s="236"/>
      <c r="CD11" s="236"/>
      <c r="CE11" s="236"/>
      <c r="CF11" s="236"/>
      <c r="CG11" s="236"/>
      <c r="CH11" s="236"/>
      <c r="CI11" s="236"/>
      <c r="CJ11" s="236"/>
      <c r="CK11" s="236"/>
      <c r="CL11" s="236"/>
      <c r="CM11" s="236"/>
      <c r="CN11" s="236"/>
      <c r="CO11" s="236"/>
      <c r="CP11" s="236"/>
      <c r="CQ11" s="236"/>
      <c r="CR11" s="236"/>
      <c r="CS11" s="236"/>
      <c r="CT11" s="236"/>
      <c r="CU11" s="236"/>
      <c r="CV11" s="236"/>
      <c r="CW11" s="236"/>
      <c r="CX11" s="236"/>
      <c r="CY11" s="236"/>
      <c r="CZ11" s="236"/>
      <c r="DA11" s="236"/>
      <c r="DB11" s="236"/>
      <c r="DC11" s="236"/>
      <c r="DD11" s="236"/>
      <c r="DE11" s="236"/>
      <c r="DF11" s="236"/>
      <c r="DG11" s="236"/>
      <c r="DH11" s="236"/>
      <c r="DI11" s="236"/>
      <c r="DJ11" s="236"/>
      <c r="DK11" s="236"/>
      <c r="DL11" s="236"/>
      <c r="DM11" s="236"/>
      <c r="DN11" s="236"/>
      <c r="DO11" s="236"/>
      <c r="DP11" s="236"/>
      <c r="DQ11" s="236"/>
      <c r="DR11" s="236"/>
      <c r="DS11" s="236"/>
      <c r="DT11" s="236"/>
      <c r="DU11" s="236"/>
      <c r="DV11" s="236"/>
      <c r="DW11" s="236"/>
      <c r="DX11" s="236"/>
      <c r="DY11" s="236"/>
      <c r="DZ11" s="236"/>
      <c r="EA11" s="236"/>
      <c r="EB11" s="236"/>
      <c r="EC11" s="236"/>
      <c r="ED11" s="236"/>
      <c r="EE11" s="236"/>
      <c r="EF11" s="236"/>
      <c r="EG11" s="236"/>
      <c r="EH11" s="236"/>
      <c r="EI11" s="236"/>
      <c r="EJ11" s="236"/>
      <c r="EK11" s="236"/>
      <c r="EL11" s="236"/>
      <c r="EM11" s="236"/>
      <c r="EN11" s="236"/>
      <c r="EO11" s="236"/>
      <c r="EP11" s="236"/>
      <c r="EQ11" s="236"/>
      <c r="ER11" s="236"/>
      <c r="ES11" s="236"/>
      <c r="ET11" s="236"/>
      <c r="EU11" s="236"/>
      <c r="EV11" s="236"/>
      <c r="EW11" s="236"/>
      <c r="EX11" s="236"/>
      <c r="EY11" s="236"/>
      <c r="EZ11" s="236"/>
      <c r="FA11" s="236"/>
      <c r="FB11" s="236"/>
      <c r="FC11" s="236"/>
      <c r="FD11" s="236"/>
      <c r="FE11" s="236"/>
      <c r="FF11" s="236"/>
      <c r="FG11" s="236"/>
      <c r="FH11" s="236"/>
      <c r="FI11" s="236"/>
      <c r="FJ11" s="236"/>
      <c r="FK11" s="236"/>
      <c r="FL11" s="236"/>
      <c r="FM11" s="236"/>
      <c r="FN11" s="236"/>
      <c r="FO11" s="236"/>
      <c r="FP11" s="236"/>
      <c r="FQ11" s="236"/>
      <c r="FR11" s="236"/>
      <c r="FS11" s="236"/>
      <c r="FT11" s="236"/>
      <c r="FU11" s="236"/>
      <c r="FV11" s="236"/>
      <c r="FW11" s="236"/>
      <c r="FX11" s="236"/>
      <c r="FY11" s="236"/>
      <c r="FZ11" s="236"/>
      <c r="GA11" s="236"/>
      <c r="GB11" s="236"/>
      <c r="GC11" s="236"/>
      <c r="GD11" s="236"/>
      <c r="GE11" s="236"/>
      <c r="GF11" s="236"/>
      <c r="GG11" s="236"/>
      <c r="GH11" s="236"/>
      <c r="GI11" s="236"/>
      <c r="GJ11" s="236"/>
      <c r="GK11" s="236"/>
      <c r="GL11" s="236"/>
      <c r="GM11" s="236"/>
      <c r="GN11" s="236"/>
      <c r="GO11" s="236"/>
      <c r="GP11" s="236"/>
      <c r="GQ11" s="236"/>
      <c r="GR11" s="236"/>
      <c r="GS11" s="236"/>
      <c r="GT11" s="236"/>
      <c r="GU11" s="236"/>
      <c r="GV11" s="236"/>
      <c r="GW11" s="236"/>
      <c r="GX11" s="236"/>
      <c r="GY11" s="236"/>
      <c r="GZ11" s="236"/>
      <c r="HA11" s="236"/>
    </row>
    <row r="12" s="211" customFormat="1" ht="21" customHeight="1" spans="1:209">
      <c r="A12" s="237" t="s">
        <v>1379</v>
      </c>
      <c r="B12" s="233">
        <v>100</v>
      </c>
      <c r="C12" s="233">
        <v>164</v>
      </c>
      <c r="D12" s="233">
        <v>26</v>
      </c>
      <c r="E12" s="234">
        <f t="shared" si="0"/>
        <v>15.8536585365854</v>
      </c>
      <c r="F12" s="235">
        <f t="shared" si="1"/>
        <v>-89.4308943089431</v>
      </c>
      <c r="G12" s="236"/>
      <c r="H12" s="241">
        <v>246</v>
      </c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  <c r="BQ12" s="236"/>
      <c r="BR12" s="236"/>
      <c r="BS12" s="236"/>
      <c r="BT12" s="236"/>
      <c r="BU12" s="236"/>
      <c r="BV12" s="236"/>
      <c r="BW12" s="236"/>
      <c r="BX12" s="236"/>
      <c r="BY12" s="236"/>
      <c r="BZ12" s="236"/>
      <c r="CA12" s="236"/>
      <c r="CB12" s="236"/>
      <c r="CC12" s="236"/>
      <c r="CD12" s="236"/>
      <c r="CE12" s="236"/>
      <c r="CF12" s="236"/>
      <c r="CG12" s="236"/>
      <c r="CH12" s="236"/>
      <c r="CI12" s="236"/>
      <c r="CJ12" s="236"/>
      <c r="CK12" s="236"/>
      <c r="CL12" s="236"/>
      <c r="CM12" s="236"/>
      <c r="CN12" s="236"/>
      <c r="CO12" s="236"/>
      <c r="CP12" s="236"/>
      <c r="CQ12" s="236"/>
      <c r="CR12" s="236"/>
      <c r="CS12" s="236"/>
      <c r="CT12" s="236"/>
      <c r="CU12" s="236"/>
      <c r="CV12" s="236"/>
      <c r="CW12" s="236"/>
      <c r="CX12" s="236"/>
      <c r="CY12" s="236"/>
      <c r="CZ12" s="236"/>
      <c r="DA12" s="236"/>
      <c r="DB12" s="236"/>
      <c r="DC12" s="236"/>
      <c r="DD12" s="236"/>
      <c r="DE12" s="236"/>
      <c r="DF12" s="236"/>
      <c r="DG12" s="236"/>
      <c r="DH12" s="236"/>
      <c r="DI12" s="236"/>
      <c r="DJ12" s="236"/>
      <c r="DK12" s="236"/>
      <c r="DL12" s="236"/>
      <c r="DM12" s="236"/>
      <c r="DN12" s="236"/>
      <c r="DO12" s="236"/>
      <c r="DP12" s="236"/>
      <c r="DQ12" s="236"/>
      <c r="DR12" s="236"/>
      <c r="DS12" s="236"/>
      <c r="DT12" s="236"/>
      <c r="DU12" s="236"/>
      <c r="DV12" s="236"/>
      <c r="DW12" s="236"/>
      <c r="DX12" s="236"/>
      <c r="DY12" s="236"/>
      <c r="DZ12" s="236"/>
      <c r="EA12" s="236"/>
      <c r="EB12" s="236"/>
      <c r="EC12" s="236"/>
      <c r="ED12" s="236"/>
      <c r="EE12" s="236"/>
      <c r="EF12" s="236"/>
      <c r="EG12" s="236"/>
      <c r="EH12" s="236"/>
      <c r="EI12" s="236"/>
      <c r="EJ12" s="236"/>
      <c r="EK12" s="236"/>
      <c r="EL12" s="236"/>
      <c r="EM12" s="236"/>
      <c r="EN12" s="236"/>
      <c r="EO12" s="236"/>
      <c r="EP12" s="236"/>
      <c r="EQ12" s="236"/>
      <c r="ER12" s="236"/>
      <c r="ES12" s="236"/>
      <c r="ET12" s="236"/>
      <c r="EU12" s="236"/>
      <c r="EV12" s="236"/>
      <c r="EW12" s="236"/>
      <c r="EX12" s="236"/>
      <c r="EY12" s="236"/>
      <c r="EZ12" s="236"/>
      <c r="FA12" s="236"/>
      <c r="FB12" s="236"/>
      <c r="FC12" s="236"/>
      <c r="FD12" s="236"/>
      <c r="FE12" s="236"/>
      <c r="FF12" s="236"/>
      <c r="FG12" s="236"/>
      <c r="FH12" s="236"/>
      <c r="FI12" s="236"/>
      <c r="FJ12" s="236"/>
      <c r="FK12" s="236"/>
      <c r="FL12" s="236"/>
      <c r="FM12" s="236"/>
      <c r="FN12" s="236"/>
      <c r="FO12" s="236"/>
      <c r="FP12" s="236"/>
      <c r="FQ12" s="236"/>
      <c r="FR12" s="236"/>
      <c r="FS12" s="236"/>
      <c r="FT12" s="236"/>
      <c r="FU12" s="236"/>
      <c r="FV12" s="236"/>
      <c r="FW12" s="236"/>
      <c r="FX12" s="236"/>
      <c r="FY12" s="236"/>
      <c r="FZ12" s="236"/>
      <c r="GA12" s="236"/>
      <c r="GB12" s="236"/>
      <c r="GC12" s="236"/>
      <c r="GD12" s="236"/>
      <c r="GE12" s="236"/>
      <c r="GF12" s="236"/>
      <c r="GG12" s="236"/>
      <c r="GH12" s="236"/>
      <c r="GI12" s="236"/>
      <c r="GJ12" s="236"/>
      <c r="GK12" s="236"/>
      <c r="GL12" s="236"/>
      <c r="GM12" s="236"/>
      <c r="GN12" s="236"/>
      <c r="GO12" s="236"/>
      <c r="GP12" s="236"/>
      <c r="GQ12" s="236"/>
      <c r="GR12" s="236"/>
      <c r="GS12" s="236"/>
      <c r="GT12" s="236"/>
      <c r="GU12" s="236"/>
      <c r="GV12" s="236"/>
      <c r="GW12" s="236"/>
      <c r="GX12" s="236"/>
      <c r="GY12" s="236"/>
      <c r="GZ12" s="236"/>
      <c r="HA12" s="236"/>
    </row>
    <row r="13" s="211" customFormat="1" ht="21" customHeight="1" spans="1:209">
      <c r="A13" s="237" t="s">
        <v>1380</v>
      </c>
      <c r="B13" s="233">
        <v>100</v>
      </c>
      <c r="C13" s="233">
        <v>164</v>
      </c>
      <c r="D13" s="233">
        <v>26</v>
      </c>
      <c r="E13" s="234">
        <f t="shared" si="0"/>
        <v>15.8536585365854</v>
      </c>
      <c r="F13" s="235">
        <f t="shared" si="1"/>
        <v>-74</v>
      </c>
      <c r="G13" s="236"/>
      <c r="H13" s="241">
        <v>100</v>
      </c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  <c r="BZ13" s="236"/>
      <c r="CA13" s="236"/>
      <c r="CB13" s="236"/>
      <c r="CC13" s="236"/>
      <c r="CD13" s="236"/>
      <c r="CE13" s="236"/>
      <c r="CF13" s="236"/>
      <c r="CG13" s="236"/>
      <c r="CH13" s="236"/>
      <c r="CI13" s="236"/>
      <c r="CJ13" s="236"/>
      <c r="CK13" s="236"/>
      <c r="CL13" s="236"/>
      <c r="CM13" s="236"/>
      <c r="CN13" s="236"/>
      <c r="CO13" s="236"/>
      <c r="CP13" s="236"/>
      <c r="CQ13" s="236"/>
      <c r="CR13" s="236"/>
      <c r="CS13" s="236"/>
      <c r="CT13" s="236"/>
      <c r="CU13" s="236"/>
      <c r="CV13" s="236"/>
      <c r="CW13" s="236"/>
      <c r="CX13" s="236"/>
      <c r="CY13" s="236"/>
      <c r="CZ13" s="236"/>
      <c r="DA13" s="236"/>
      <c r="DB13" s="236"/>
      <c r="DC13" s="236"/>
      <c r="DD13" s="236"/>
      <c r="DE13" s="236"/>
      <c r="DF13" s="236"/>
      <c r="DG13" s="236"/>
      <c r="DH13" s="236"/>
      <c r="DI13" s="236"/>
      <c r="DJ13" s="236"/>
      <c r="DK13" s="236"/>
      <c r="DL13" s="236"/>
      <c r="DM13" s="236"/>
      <c r="DN13" s="236"/>
      <c r="DO13" s="236"/>
      <c r="DP13" s="236"/>
      <c r="DQ13" s="236"/>
      <c r="DR13" s="236"/>
      <c r="DS13" s="236"/>
      <c r="DT13" s="236"/>
      <c r="DU13" s="236"/>
      <c r="DV13" s="236"/>
      <c r="DW13" s="236"/>
      <c r="DX13" s="236"/>
      <c r="DY13" s="236"/>
      <c r="DZ13" s="236"/>
      <c r="EA13" s="236"/>
      <c r="EB13" s="236"/>
      <c r="EC13" s="236"/>
      <c r="ED13" s="236"/>
      <c r="EE13" s="236"/>
      <c r="EF13" s="236"/>
      <c r="EG13" s="236"/>
      <c r="EH13" s="236"/>
      <c r="EI13" s="236"/>
      <c r="EJ13" s="236"/>
      <c r="EK13" s="236"/>
      <c r="EL13" s="236"/>
      <c r="EM13" s="236"/>
      <c r="EN13" s="236"/>
      <c r="EO13" s="236"/>
      <c r="EP13" s="236"/>
      <c r="EQ13" s="236"/>
      <c r="ER13" s="236"/>
      <c r="ES13" s="236"/>
      <c r="ET13" s="236"/>
      <c r="EU13" s="236"/>
      <c r="EV13" s="236"/>
      <c r="EW13" s="236"/>
      <c r="EX13" s="236"/>
      <c r="EY13" s="236"/>
      <c r="EZ13" s="236"/>
      <c r="FA13" s="236"/>
      <c r="FB13" s="236"/>
      <c r="FC13" s="236"/>
      <c r="FD13" s="236"/>
      <c r="FE13" s="236"/>
      <c r="FF13" s="236"/>
      <c r="FG13" s="236"/>
      <c r="FH13" s="236"/>
      <c r="FI13" s="236"/>
      <c r="FJ13" s="236"/>
      <c r="FK13" s="236"/>
      <c r="FL13" s="236"/>
      <c r="FM13" s="236"/>
      <c r="FN13" s="236"/>
      <c r="FO13" s="236"/>
      <c r="FP13" s="236"/>
      <c r="FQ13" s="236"/>
      <c r="FR13" s="236"/>
      <c r="FS13" s="236"/>
      <c r="FT13" s="236"/>
      <c r="FU13" s="236"/>
      <c r="FV13" s="236"/>
      <c r="FW13" s="236"/>
      <c r="FX13" s="236"/>
      <c r="FY13" s="236"/>
      <c r="FZ13" s="236"/>
      <c r="GA13" s="236"/>
      <c r="GB13" s="236"/>
      <c r="GC13" s="236"/>
      <c r="GD13" s="236"/>
      <c r="GE13" s="236"/>
      <c r="GF13" s="236"/>
      <c r="GG13" s="236"/>
      <c r="GH13" s="236"/>
      <c r="GI13" s="236"/>
      <c r="GJ13" s="236"/>
      <c r="GK13" s="236"/>
      <c r="GL13" s="236"/>
      <c r="GM13" s="236"/>
      <c r="GN13" s="236"/>
      <c r="GO13" s="236"/>
      <c r="GP13" s="236"/>
      <c r="GQ13" s="236"/>
      <c r="GR13" s="236"/>
      <c r="GS13" s="236"/>
      <c r="GT13" s="236"/>
      <c r="GU13" s="236"/>
      <c r="GV13" s="236"/>
      <c r="GW13" s="236"/>
      <c r="GX13" s="236"/>
      <c r="GY13" s="236"/>
      <c r="GZ13" s="236"/>
      <c r="HA13" s="236"/>
    </row>
    <row r="14" s="212" customFormat="1" ht="21" customHeight="1" spans="1:209">
      <c r="A14" s="237" t="s">
        <v>1381</v>
      </c>
      <c r="B14" s="233">
        <v>0</v>
      </c>
      <c r="C14" s="233">
        <v>0</v>
      </c>
      <c r="D14" s="233">
        <v>0</v>
      </c>
      <c r="E14" s="234"/>
      <c r="F14" s="235"/>
      <c r="G14" s="236"/>
      <c r="H14" s="236">
        <v>0</v>
      </c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6"/>
      <c r="BX14" s="236"/>
      <c r="BY14" s="236"/>
      <c r="BZ14" s="236"/>
      <c r="CA14" s="236"/>
      <c r="CB14" s="236"/>
      <c r="CC14" s="236"/>
      <c r="CD14" s="236"/>
      <c r="CE14" s="236"/>
      <c r="CF14" s="236"/>
      <c r="CG14" s="236"/>
      <c r="CH14" s="236"/>
      <c r="CI14" s="236"/>
      <c r="CJ14" s="236"/>
      <c r="CK14" s="236"/>
      <c r="CL14" s="236"/>
      <c r="CM14" s="236"/>
      <c r="CN14" s="236"/>
      <c r="CO14" s="236"/>
      <c r="CP14" s="236"/>
      <c r="CQ14" s="236"/>
      <c r="CR14" s="236"/>
      <c r="CS14" s="236"/>
      <c r="CT14" s="236"/>
      <c r="CU14" s="236"/>
      <c r="CV14" s="236"/>
      <c r="CW14" s="236"/>
      <c r="CX14" s="236"/>
      <c r="CY14" s="236"/>
      <c r="CZ14" s="236"/>
      <c r="DA14" s="236"/>
      <c r="DB14" s="236"/>
      <c r="DC14" s="236"/>
      <c r="DD14" s="236"/>
      <c r="DE14" s="236"/>
      <c r="DF14" s="236"/>
      <c r="DG14" s="236"/>
      <c r="DH14" s="236"/>
      <c r="DI14" s="236"/>
      <c r="DJ14" s="236"/>
      <c r="DK14" s="236"/>
      <c r="DL14" s="236"/>
      <c r="DM14" s="236"/>
      <c r="DN14" s="236"/>
      <c r="DO14" s="236"/>
      <c r="DP14" s="236"/>
      <c r="DQ14" s="236"/>
      <c r="DR14" s="236"/>
      <c r="DS14" s="236"/>
      <c r="DT14" s="236"/>
      <c r="DU14" s="236"/>
      <c r="DV14" s="236"/>
      <c r="DW14" s="236"/>
      <c r="DX14" s="236"/>
      <c r="DY14" s="236"/>
      <c r="DZ14" s="236"/>
      <c r="EA14" s="236"/>
      <c r="EB14" s="236"/>
      <c r="EC14" s="236"/>
      <c r="ED14" s="236"/>
      <c r="EE14" s="236"/>
      <c r="EF14" s="236"/>
      <c r="EG14" s="236"/>
      <c r="EH14" s="236"/>
      <c r="EI14" s="236"/>
      <c r="EJ14" s="236"/>
      <c r="EK14" s="236"/>
      <c r="EL14" s="236"/>
      <c r="EM14" s="236"/>
      <c r="EN14" s="236"/>
      <c r="EO14" s="236"/>
      <c r="EP14" s="236"/>
      <c r="EQ14" s="236"/>
      <c r="ER14" s="236"/>
      <c r="ES14" s="236"/>
      <c r="ET14" s="236"/>
      <c r="EU14" s="236"/>
      <c r="EV14" s="236"/>
      <c r="EW14" s="236"/>
      <c r="EX14" s="236"/>
      <c r="EY14" s="236"/>
      <c r="EZ14" s="236"/>
      <c r="FA14" s="236"/>
      <c r="FB14" s="236"/>
      <c r="FC14" s="236"/>
      <c r="FD14" s="236"/>
      <c r="FE14" s="236"/>
      <c r="FF14" s="236"/>
      <c r="FG14" s="236"/>
      <c r="FH14" s="236"/>
      <c r="FI14" s="236"/>
      <c r="FJ14" s="236"/>
      <c r="FK14" s="236"/>
      <c r="FL14" s="236"/>
      <c r="FM14" s="236"/>
      <c r="FN14" s="236"/>
      <c r="FO14" s="236"/>
      <c r="FP14" s="236"/>
      <c r="FQ14" s="236"/>
      <c r="FR14" s="236"/>
      <c r="FS14" s="236"/>
      <c r="FT14" s="236"/>
      <c r="FU14" s="236"/>
      <c r="FV14" s="236"/>
      <c r="FW14" s="236"/>
      <c r="FX14" s="236"/>
      <c r="FY14" s="236"/>
      <c r="FZ14" s="236"/>
      <c r="GA14" s="236"/>
      <c r="GB14" s="236"/>
      <c r="GC14" s="236"/>
      <c r="GD14" s="236"/>
      <c r="GE14" s="236"/>
      <c r="GF14" s="236"/>
      <c r="GG14" s="236"/>
      <c r="GH14" s="236"/>
      <c r="GI14" s="236"/>
      <c r="GJ14" s="236"/>
      <c r="GK14" s="236"/>
      <c r="GL14" s="236"/>
      <c r="GM14" s="236"/>
      <c r="GN14" s="236"/>
      <c r="GO14" s="236"/>
      <c r="GP14" s="236"/>
      <c r="GQ14" s="236"/>
      <c r="GR14" s="236"/>
      <c r="GS14" s="236"/>
      <c r="GT14" s="236"/>
      <c r="GU14" s="236"/>
      <c r="GV14" s="236"/>
      <c r="GW14" s="236"/>
      <c r="GX14" s="236"/>
      <c r="GY14" s="236"/>
      <c r="GZ14" s="236"/>
      <c r="HA14" s="236"/>
    </row>
    <row r="15" s="212" customFormat="1" ht="21" customHeight="1" spans="1:209">
      <c r="A15" s="237" t="s">
        <v>1382</v>
      </c>
      <c r="B15" s="233">
        <v>0</v>
      </c>
      <c r="C15" s="233">
        <v>0</v>
      </c>
      <c r="D15" s="233">
        <v>0</v>
      </c>
      <c r="E15" s="234"/>
      <c r="F15" s="235"/>
      <c r="G15" s="236"/>
      <c r="H15" s="236">
        <v>0</v>
      </c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6"/>
      <c r="AO15" s="236"/>
      <c r="AP15" s="236"/>
      <c r="AQ15" s="236"/>
      <c r="AR15" s="236"/>
      <c r="AS15" s="236"/>
      <c r="AT15" s="236"/>
      <c r="AU15" s="236"/>
      <c r="AV15" s="236"/>
      <c r="AW15" s="236"/>
      <c r="AX15" s="236"/>
      <c r="AY15" s="236"/>
      <c r="AZ15" s="236"/>
      <c r="BA15" s="236"/>
      <c r="BB15" s="236"/>
      <c r="BC15" s="236"/>
      <c r="BD15" s="236"/>
      <c r="BE15" s="236"/>
      <c r="BF15" s="236"/>
      <c r="BG15" s="236"/>
      <c r="BH15" s="236"/>
      <c r="BI15" s="236"/>
      <c r="BJ15" s="236"/>
      <c r="BK15" s="236"/>
      <c r="BL15" s="236"/>
      <c r="BM15" s="236"/>
      <c r="BN15" s="236"/>
      <c r="BO15" s="236"/>
      <c r="BP15" s="236"/>
      <c r="BQ15" s="236"/>
      <c r="BR15" s="236"/>
      <c r="BS15" s="236"/>
      <c r="BT15" s="236"/>
      <c r="BU15" s="236"/>
      <c r="BV15" s="236"/>
      <c r="BW15" s="236"/>
      <c r="BX15" s="236"/>
      <c r="BY15" s="236"/>
      <c r="BZ15" s="236"/>
      <c r="CA15" s="236"/>
      <c r="CB15" s="236"/>
      <c r="CC15" s="236"/>
      <c r="CD15" s="236"/>
      <c r="CE15" s="236"/>
      <c r="CF15" s="236"/>
      <c r="CG15" s="236"/>
      <c r="CH15" s="236"/>
      <c r="CI15" s="236"/>
      <c r="CJ15" s="236"/>
      <c r="CK15" s="236"/>
      <c r="CL15" s="236"/>
      <c r="CM15" s="236"/>
      <c r="CN15" s="236"/>
      <c r="CO15" s="236"/>
      <c r="CP15" s="236"/>
      <c r="CQ15" s="236"/>
      <c r="CR15" s="236"/>
      <c r="CS15" s="236"/>
      <c r="CT15" s="236"/>
      <c r="CU15" s="236"/>
      <c r="CV15" s="236"/>
      <c r="CW15" s="236"/>
      <c r="CX15" s="236"/>
      <c r="CY15" s="236"/>
      <c r="CZ15" s="236"/>
      <c r="DA15" s="236"/>
      <c r="DB15" s="236"/>
      <c r="DC15" s="236"/>
      <c r="DD15" s="236"/>
      <c r="DE15" s="236"/>
      <c r="DF15" s="236"/>
      <c r="DG15" s="236"/>
      <c r="DH15" s="236"/>
      <c r="DI15" s="236"/>
      <c r="DJ15" s="236"/>
      <c r="DK15" s="236"/>
      <c r="DL15" s="236"/>
      <c r="DM15" s="236"/>
      <c r="DN15" s="236"/>
      <c r="DO15" s="236"/>
      <c r="DP15" s="236"/>
      <c r="DQ15" s="236"/>
      <c r="DR15" s="236"/>
      <c r="DS15" s="236"/>
      <c r="DT15" s="236"/>
      <c r="DU15" s="236"/>
      <c r="DV15" s="236"/>
      <c r="DW15" s="236"/>
      <c r="DX15" s="236"/>
      <c r="DY15" s="236"/>
      <c r="DZ15" s="236"/>
      <c r="EA15" s="236"/>
      <c r="EB15" s="236"/>
      <c r="EC15" s="236"/>
      <c r="ED15" s="236"/>
      <c r="EE15" s="236"/>
      <c r="EF15" s="236"/>
      <c r="EG15" s="236"/>
      <c r="EH15" s="236"/>
      <c r="EI15" s="236"/>
      <c r="EJ15" s="236"/>
      <c r="EK15" s="236"/>
      <c r="EL15" s="236"/>
      <c r="EM15" s="236"/>
      <c r="EN15" s="236"/>
      <c r="EO15" s="236"/>
      <c r="EP15" s="236"/>
      <c r="EQ15" s="236"/>
      <c r="ER15" s="236"/>
      <c r="ES15" s="236"/>
      <c r="ET15" s="236"/>
      <c r="EU15" s="236"/>
      <c r="EV15" s="236"/>
      <c r="EW15" s="236"/>
      <c r="EX15" s="236"/>
      <c r="EY15" s="236"/>
      <c r="EZ15" s="236"/>
      <c r="FA15" s="236"/>
      <c r="FB15" s="236"/>
      <c r="FC15" s="236"/>
      <c r="FD15" s="236"/>
      <c r="FE15" s="236"/>
      <c r="FF15" s="236"/>
      <c r="FG15" s="236"/>
      <c r="FH15" s="236"/>
      <c r="FI15" s="236"/>
      <c r="FJ15" s="236"/>
      <c r="FK15" s="236"/>
      <c r="FL15" s="236"/>
      <c r="FM15" s="236"/>
      <c r="FN15" s="236"/>
      <c r="FO15" s="236"/>
      <c r="FP15" s="236"/>
      <c r="FQ15" s="236"/>
      <c r="FR15" s="236"/>
      <c r="FS15" s="236"/>
      <c r="FT15" s="236"/>
      <c r="FU15" s="236"/>
      <c r="FV15" s="236"/>
      <c r="FW15" s="236"/>
      <c r="FX15" s="236"/>
      <c r="FY15" s="236"/>
      <c r="FZ15" s="236"/>
      <c r="GA15" s="236"/>
      <c r="GB15" s="236"/>
      <c r="GC15" s="236"/>
      <c r="GD15" s="236"/>
      <c r="GE15" s="236"/>
      <c r="GF15" s="236"/>
      <c r="GG15" s="236"/>
      <c r="GH15" s="236"/>
      <c r="GI15" s="236"/>
      <c r="GJ15" s="236"/>
      <c r="GK15" s="236"/>
      <c r="GL15" s="236"/>
      <c r="GM15" s="236"/>
      <c r="GN15" s="236"/>
      <c r="GO15" s="236"/>
      <c r="GP15" s="236"/>
      <c r="GQ15" s="236"/>
      <c r="GR15" s="236"/>
      <c r="GS15" s="236"/>
      <c r="GT15" s="236"/>
      <c r="GU15" s="236"/>
      <c r="GV15" s="236"/>
      <c r="GW15" s="236"/>
      <c r="GX15" s="236"/>
      <c r="GY15" s="236"/>
      <c r="GZ15" s="236"/>
      <c r="HA15" s="236"/>
    </row>
    <row r="16" s="212" customFormat="1" ht="21" customHeight="1" spans="1:209">
      <c r="A16" s="232" t="s">
        <v>1383</v>
      </c>
      <c r="B16" s="233">
        <v>0</v>
      </c>
      <c r="C16" s="233">
        <v>0</v>
      </c>
      <c r="D16" s="233">
        <v>0</v>
      </c>
      <c r="E16" s="234"/>
      <c r="F16" s="235"/>
      <c r="G16" s="236"/>
      <c r="H16" s="236">
        <v>0</v>
      </c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6"/>
      <c r="AW16" s="236"/>
      <c r="AX16" s="236"/>
      <c r="AY16" s="236"/>
      <c r="AZ16" s="236"/>
      <c r="BA16" s="236"/>
      <c r="BB16" s="236"/>
      <c r="BC16" s="236"/>
      <c r="BD16" s="236"/>
      <c r="BE16" s="236"/>
      <c r="BF16" s="236"/>
      <c r="BG16" s="236"/>
      <c r="BH16" s="236"/>
      <c r="BI16" s="236"/>
      <c r="BJ16" s="236"/>
      <c r="BK16" s="236"/>
      <c r="BL16" s="236"/>
      <c r="BM16" s="236"/>
      <c r="BN16" s="236"/>
      <c r="BO16" s="236"/>
      <c r="BP16" s="236"/>
      <c r="BQ16" s="236"/>
      <c r="BR16" s="236"/>
      <c r="BS16" s="236"/>
      <c r="BT16" s="236"/>
      <c r="BU16" s="236"/>
      <c r="BV16" s="236"/>
      <c r="BW16" s="236"/>
      <c r="BX16" s="236"/>
      <c r="BY16" s="236"/>
      <c r="BZ16" s="236"/>
      <c r="CA16" s="236"/>
      <c r="CB16" s="236"/>
      <c r="CC16" s="236"/>
      <c r="CD16" s="236"/>
      <c r="CE16" s="236"/>
      <c r="CF16" s="236"/>
      <c r="CG16" s="236"/>
      <c r="CH16" s="236"/>
      <c r="CI16" s="236"/>
      <c r="CJ16" s="236"/>
      <c r="CK16" s="236"/>
      <c r="CL16" s="236"/>
      <c r="CM16" s="236"/>
      <c r="CN16" s="236"/>
      <c r="CO16" s="236"/>
      <c r="CP16" s="236"/>
      <c r="CQ16" s="236"/>
      <c r="CR16" s="236"/>
      <c r="CS16" s="236"/>
      <c r="CT16" s="236"/>
      <c r="CU16" s="236"/>
      <c r="CV16" s="236"/>
      <c r="CW16" s="236"/>
      <c r="CX16" s="236"/>
      <c r="CY16" s="236"/>
      <c r="CZ16" s="236"/>
      <c r="DA16" s="236"/>
      <c r="DB16" s="236"/>
      <c r="DC16" s="236"/>
      <c r="DD16" s="236"/>
      <c r="DE16" s="236"/>
      <c r="DF16" s="236"/>
      <c r="DG16" s="236"/>
      <c r="DH16" s="236"/>
      <c r="DI16" s="236"/>
      <c r="DJ16" s="236"/>
      <c r="DK16" s="236"/>
      <c r="DL16" s="236"/>
      <c r="DM16" s="236"/>
      <c r="DN16" s="236"/>
      <c r="DO16" s="236"/>
      <c r="DP16" s="236"/>
      <c r="DQ16" s="236"/>
      <c r="DR16" s="236"/>
      <c r="DS16" s="236"/>
      <c r="DT16" s="236"/>
      <c r="DU16" s="236"/>
      <c r="DV16" s="236"/>
      <c r="DW16" s="236"/>
      <c r="DX16" s="236"/>
      <c r="DY16" s="236"/>
      <c r="DZ16" s="236"/>
      <c r="EA16" s="236"/>
      <c r="EB16" s="236"/>
      <c r="EC16" s="236"/>
      <c r="ED16" s="236"/>
      <c r="EE16" s="236"/>
      <c r="EF16" s="236"/>
      <c r="EG16" s="236"/>
      <c r="EH16" s="236"/>
      <c r="EI16" s="236"/>
      <c r="EJ16" s="236"/>
      <c r="EK16" s="236"/>
      <c r="EL16" s="236"/>
      <c r="EM16" s="236"/>
      <c r="EN16" s="236"/>
      <c r="EO16" s="236"/>
      <c r="EP16" s="236"/>
      <c r="EQ16" s="236"/>
      <c r="ER16" s="236"/>
      <c r="ES16" s="236"/>
      <c r="ET16" s="236"/>
      <c r="EU16" s="236"/>
      <c r="EV16" s="236"/>
      <c r="EW16" s="236"/>
      <c r="EX16" s="236"/>
      <c r="EY16" s="236"/>
      <c r="EZ16" s="236"/>
      <c r="FA16" s="236"/>
      <c r="FB16" s="236"/>
      <c r="FC16" s="236"/>
      <c r="FD16" s="236"/>
      <c r="FE16" s="236"/>
      <c r="FF16" s="236"/>
      <c r="FG16" s="236"/>
      <c r="FH16" s="236"/>
      <c r="FI16" s="236"/>
      <c r="FJ16" s="236"/>
      <c r="FK16" s="236"/>
      <c r="FL16" s="236"/>
      <c r="FM16" s="236"/>
      <c r="FN16" s="236"/>
      <c r="FO16" s="236"/>
      <c r="FP16" s="236"/>
      <c r="FQ16" s="236"/>
      <c r="FR16" s="236"/>
      <c r="FS16" s="236"/>
      <c r="FT16" s="236"/>
      <c r="FU16" s="236"/>
      <c r="FV16" s="236"/>
      <c r="FW16" s="236"/>
      <c r="FX16" s="236"/>
      <c r="FY16" s="236"/>
      <c r="FZ16" s="236"/>
      <c r="GA16" s="236"/>
      <c r="GB16" s="236"/>
      <c r="GC16" s="236"/>
      <c r="GD16" s="236"/>
      <c r="GE16" s="236"/>
      <c r="GF16" s="236"/>
      <c r="GG16" s="236"/>
      <c r="GH16" s="236"/>
      <c r="GI16" s="236"/>
      <c r="GJ16" s="236"/>
      <c r="GK16" s="236"/>
      <c r="GL16" s="236"/>
      <c r="GM16" s="236"/>
      <c r="GN16" s="236"/>
      <c r="GO16" s="236"/>
      <c r="GP16" s="236"/>
      <c r="GQ16" s="236"/>
      <c r="GR16" s="236"/>
      <c r="GS16" s="236"/>
      <c r="GT16" s="236"/>
      <c r="GU16" s="236"/>
      <c r="GV16" s="236"/>
      <c r="GW16" s="236"/>
      <c r="GX16" s="236"/>
      <c r="GY16" s="236"/>
      <c r="GZ16" s="236"/>
      <c r="HA16" s="236"/>
    </row>
    <row r="17" s="211" customFormat="1" ht="21" customHeight="1" spans="1:209">
      <c r="A17" s="237" t="s">
        <v>1384</v>
      </c>
      <c r="B17" s="233">
        <v>0</v>
      </c>
      <c r="C17" s="233">
        <v>0</v>
      </c>
      <c r="D17" s="233">
        <v>0</v>
      </c>
      <c r="E17" s="234"/>
      <c r="F17" s="235"/>
      <c r="G17" s="236"/>
      <c r="H17" s="236">
        <v>0</v>
      </c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BE17" s="236"/>
      <c r="BF17" s="236"/>
      <c r="BG17" s="236"/>
      <c r="BH17" s="236"/>
      <c r="BI17" s="236"/>
      <c r="BJ17" s="236"/>
      <c r="BK17" s="236"/>
      <c r="BL17" s="236"/>
      <c r="BM17" s="236"/>
      <c r="BN17" s="236"/>
      <c r="BO17" s="236"/>
      <c r="BP17" s="236"/>
      <c r="BQ17" s="236"/>
      <c r="BR17" s="236"/>
      <c r="BS17" s="236"/>
      <c r="BT17" s="236"/>
      <c r="BU17" s="236"/>
      <c r="BV17" s="236"/>
      <c r="BW17" s="236"/>
      <c r="BX17" s="236"/>
      <c r="BY17" s="236"/>
      <c r="BZ17" s="236"/>
      <c r="CA17" s="236"/>
      <c r="CB17" s="236"/>
      <c r="CC17" s="236"/>
      <c r="CD17" s="236"/>
      <c r="CE17" s="236"/>
      <c r="CF17" s="236"/>
      <c r="CG17" s="236"/>
      <c r="CH17" s="236"/>
      <c r="CI17" s="236"/>
      <c r="CJ17" s="236"/>
      <c r="CK17" s="236"/>
      <c r="CL17" s="236"/>
      <c r="CM17" s="236"/>
      <c r="CN17" s="236"/>
      <c r="CO17" s="236"/>
      <c r="CP17" s="236"/>
      <c r="CQ17" s="236"/>
      <c r="CR17" s="236"/>
      <c r="CS17" s="236"/>
      <c r="CT17" s="236"/>
      <c r="CU17" s="236"/>
      <c r="CV17" s="236"/>
      <c r="CW17" s="236"/>
      <c r="CX17" s="236"/>
      <c r="CY17" s="236"/>
      <c r="CZ17" s="236"/>
      <c r="DA17" s="236"/>
      <c r="DB17" s="236"/>
      <c r="DC17" s="236"/>
      <c r="DD17" s="236"/>
      <c r="DE17" s="236"/>
      <c r="DF17" s="236"/>
      <c r="DG17" s="236"/>
      <c r="DH17" s="236"/>
      <c r="DI17" s="236"/>
      <c r="DJ17" s="236"/>
      <c r="DK17" s="236"/>
      <c r="DL17" s="236"/>
      <c r="DM17" s="236"/>
      <c r="DN17" s="236"/>
      <c r="DO17" s="236"/>
      <c r="DP17" s="236"/>
      <c r="DQ17" s="236"/>
      <c r="DR17" s="236"/>
      <c r="DS17" s="236"/>
      <c r="DT17" s="236"/>
      <c r="DU17" s="236"/>
      <c r="DV17" s="236"/>
      <c r="DW17" s="236"/>
      <c r="DX17" s="236"/>
      <c r="DY17" s="236"/>
      <c r="DZ17" s="236"/>
      <c r="EA17" s="236"/>
      <c r="EB17" s="236"/>
      <c r="EC17" s="236"/>
      <c r="ED17" s="236"/>
      <c r="EE17" s="236"/>
      <c r="EF17" s="236"/>
      <c r="EG17" s="236"/>
      <c r="EH17" s="236"/>
      <c r="EI17" s="236"/>
      <c r="EJ17" s="236"/>
      <c r="EK17" s="236"/>
      <c r="EL17" s="236"/>
      <c r="EM17" s="236"/>
      <c r="EN17" s="236"/>
      <c r="EO17" s="236"/>
      <c r="EP17" s="236"/>
      <c r="EQ17" s="236"/>
      <c r="ER17" s="236"/>
      <c r="ES17" s="236"/>
      <c r="ET17" s="236"/>
      <c r="EU17" s="236"/>
      <c r="EV17" s="236"/>
      <c r="EW17" s="236"/>
      <c r="EX17" s="236"/>
      <c r="EY17" s="236"/>
      <c r="EZ17" s="236"/>
      <c r="FA17" s="236"/>
      <c r="FB17" s="236"/>
      <c r="FC17" s="236"/>
      <c r="FD17" s="236"/>
      <c r="FE17" s="236"/>
      <c r="FF17" s="236"/>
      <c r="FG17" s="236"/>
      <c r="FH17" s="236"/>
      <c r="FI17" s="236"/>
      <c r="FJ17" s="236"/>
      <c r="FK17" s="236"/>
      <c r="FL17" s="236"/>
      <c r="FM17" s="236"/>
      <c r="FN17" s="236"/>
      <c r="FO17" s="236"/>
      <c r="FP17" s="236"/>
      <c r="FQ17" s="236"/>
      <c r="FR17" s="236"/>
      <c r="FS17" s="236"/>
      <c r="FT17" s="236"/>
      <c r="FU17" s="236"/>
      <c r="FV17" s="236"/>
      <c r="FW17" s="236"/>
      <c r="FX17" s="236"/>
      <c r="FY17" s="236"/>
      <c r="FZ17" s="236"/>
      <c r="GA17" s="236"/>
      <c r="GB17" s="236"/>
      <c r="GC17" s="236"/>
      <c r="GD17" s="236"/>
      <c r="GE17" s="236"/>
      <c r="GF17" s="236"/>
      <c r="GG17" s="236"/>
      <c r="GH17" s="236"/>
      <c r="GI17" s="236"/>
      <c r="GJ17" s="236"/>
      <c r="GK17" s="236"/>
      <c r="GL17" s="236"/>
      <c r="GM17" s="236"/>
      <c r="GN17" s="236"/>
      <c r="GO17" s="236"/>
      <c r="GP17" s="236"/>
      <c r="GQ17" s="236"/>
      <c r="GR17" s="236"/>
      <c r="GS17" s="236"/>
      <c r="GT17" s="236"/>
      <c r="GU17" s="236"/>
      <c r="GV17" s="236"/>
      <c r="GW17" s="236"/>
      <c r="GX17" s="236"/>
      <c r="GY17" s="236"/>
      <c r="GZ17" s="236"/>
      <c r="HA17" s="236"/>
    </row>
    <row r="18" s="211" customFormat="1" ht="21" customHeight="1" spans="1:209">
      <c r="A18" s="237" t="s">
        <v>1385</v>
      </c>
      <c r="B18" s="233">
        <v>0</v>
      </c>
      <c r="C18" s="233">
        <v>0</v>
      </c>
      <c r="D18" s="233">
        <v>0</v>
      </c>
      <c r="E18" s="234"/>
      <c r="F18" s="235"/>
      <c r="G18" s="236"/>
      <c r="H18" s="236">
        <v>0</v>
      </c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BE18" s="236"/>
      <c r="BF18" s="236"/>
      <c r="BG18" s="236"/>
      <c r="BH18" s="236"/>
      <c r="BI18" s="236"/>
      <c r="BJ18" s="236"/>
      <c r="BK18" s="236"/>
      <c r="BL18" s="236"/>
      <c r="BM18" s="236"/>
      <c r="BN18" s="236"/>
      <c r="BO18" s="236"/>
      <c r="BP18" s="236"/>
      <c r="BQ18" s="236"/>
      <c r="BR18" s="236"/>
      <c r="BS18" s="236"/>
      <c r="BT18" s="236"/>
      <c r="BU18" s="236"/>
      <c r="BV18" s="236"/>
      <c r="BW18" s="236"/>
      <c r="BX18" s="236"/>
      <c r="BY18" s="236"/>
      <c r="BZ18" s="236"/>
      <c r="CA18" s="236"/>
      <c r="CB18" s="236"/>
      <c r="CC18" s="236"/>
      <c r="CD18" s="236"/>
      <c r="CE18" s="236"/>
      <c r="CF18" s="236"/>
      <c r="CG18" s="236"/>
      <c r="CH18" s="236"/>
      <c r="CI18" s="236"/>
      <c r="CJ18" s="236"/>
      <c r="CK18" s="236"/>
      <c r="CL18" s="236"/>
      <c r="CM18" s="236"/>
      <c r="CN18" s="236"/>
      <c r="CO18" s="236"/>
      <c r="CP18" s="236"/>
      <c r="CQ18" s="236"/>
      <c r="CR18" s="236"/>
      <c r="CS18" s="236"/>
      <c r="CT18" s="236"/>
      <c r="CU18" s="236"/>
      <c r="CV18" s="236"/>
      <c r="CW18" s="236"/>
      <c r="CX18" s="236"/>
      <c r="CY18" s="236"/>
      <c r="CZ18" s="236"/>
      <c r="DA18" s="236"/>
      <c r="DB18" s="236"/>
      <c r="DC18" s="236"/>
      <c r="DD18" s="236"/>
      <c r="DE18" s="236"/>
      <c r="DF18" s="236"/>
      <c r="DG18" s="236"/>
      <c r="DH18" s="236"/>
      <c r="DI18" s="236"/>
      <c r="DJ18" s="236"/>
      <c r="DK18" s="236"/>
      <c r="DL18" s="236"/>
      <c r="DM18" s="236"/>
      <c r="DN18" s="236"/>
      <c r="DO18" s="236"/>
      <c r="DP18" s="236"/>
      <c r="DQ18" s="236"/>
      <c r="DR18" s="236"/>
      <c r="DS18" s="236"/>
      <c r="DT18" s="236"/>
      <c r="DU18" s="236"/>
      <c r="DV18" s="236"/>
      <c r="DW18" s="236"/>
      <c r="DX18" s="236"/>
      <c r="DY18" s="236"/>
      <c r="DZ18" s="236"/>
      <c r="EA18" s="236"/>
      <c r="EB18" s="236"/>
      <c r="EC18" s="236"/>
      <c r="ED18" s="236"/>
      <c r="EE18" s="236"/>
      <c r="EF18" s="236"/>
      <c r="EG18" s="236"/>
      <c r="EH18" s="236"/>
      <c r="EI18" s="236"/>
      <c r="EJ18" s="236"/>
      <c r="EK18" s="236"/>
      <c r="EL18" s="236"/>
      <c r="EM18" s="236"/>
      <c r="EN18" s="236"/>
      <c r="EO18" s="236"/>
      <c r="EP18" s="236"/>
      <c r="EQ18" s="236"/>
      <c r="ER18" s="236"/>
      <c r="ES18" s="236"/>
      <c r="ET18" s="236"/>
      <c r="EU18" s="236"/>
      <c r="EV18" s="236"/>
      <c r="EW18" s="236"/>
      <c r="EX18" s="236"/>
      <c r="EY18" s="236"/>
      <c r="EZ18" s="236"/>
      <c r="FA18" s="236"/>
      <c r="FB18" s="236"/>
      <c r="FC18" s="236"/>
      <c r="FD18" s="236"/>
      <c r="FE18" s="236"/>
      <c r="FF18" s="236"/>
      <c r="FG18" s="236"/>
      <c r="FH18" s="236"/>
      <c r="FI18" s="236"/>
      <c r="FJ18" s="236"/>
      <c r="FK18" s="236"/>
      <c r="FL18" s="236"/>
      <c r="FM18" s="236"/>
      <c r="FN18" s="236"/>
      <c r="FO18" s="236"/>
      <c r="FP18" s="236"/>
      <c r="FQ18" s="236"/>
      <c r="FR18" s="236"/>
      <c r="FS18" s="236"/>
      <c r="FT18" s="236"/>
      <c r="FU18" s="236"/>
      <c r="FV18" s="236"/>
      <c r="FW18" s="236"/>
      <c r="FX18" s="236"/>
      <c r="FY18" s="236"/>
      <c r="FZ18" s="236"/>
      <c r="GA18" s="236"/>
      <c r="GB18" s="236"/>
      <c r="GC18" s="236"/>
      <c r="GD18" s="236"/>
      <c r="GE18" s="236"/>
      <c r="GF18" s="236"/>
      <c r="GG18" s="236"/>
      <c r="GH18" s="236"/>
      <c r="GI18" s="236"/>
      <c r="GJ18" s="236"/>
      <c r="GK18" s="236"/>
      <c r="GL18" s="236"/>
      <c r="GM18" s="236"/>
      <c r="GN18" s="236"/>
      <c r="GO18" s="236"/>
      <c r="GP18" s="236"/>
      <c r="GQ18" s="236"/>
      <c r="GR18" s="236"/>
      <c r="GS18" s="236"/>
      <c r="GT18" s="236"/>
      <c r="GU18" s="236"/>
      <c r="GV18" s="236"/>
      <c r="GW18" s="236"/>
      <c r="GX18" s="236"/>
      <c r="GY18" s="236"/>
      <c r="GZ18" s="236"/>
      <c r="HA18" s="236"/>
    </row>
    <row r="19" s="211" customFormat="1" ht="21" customHeight="1" spans="1:209">
      <c r="A19" s="232" t="s">
        <v>1386</v>
      </c>
      <c r="B19" s="238">
        <f>B20+SUM(B36:B44)</f>
        <v>91923</v>
      </c>
      <c r="C19" s="238">
        <f>C20+SUM(C36:C44)</f>
        <v>73792</v>
      </c>
      <c r="D19" s="238">
        <f>D20+SUM(D36:D44)</f>
        <v>74194</v>
      </c>
      <c r="E19" s="239">
        <f t="shared" ref="E19:E21" si="2">D19/C19*100</f>
        <v>100.544774501301</v>
      </c>
      <c r="F19" s="240">
        <f t="shared" ref="F19:F21" si="3">D19/H19*100-100</f>
        <v>-21.8821398864988</v>
      </c>
      <c r="G19" s="236"/>
      <c r="H19" s="241">
        <v>94977</v>
      </c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236"/>
      <c r="BR19" s="236"/>
      <c r="BS19" s="236"/>
      <c r="BT19" s="236"/>
      <c r="BU19" s="236"/>
      <c r="BV19" s="236"/>
      <c r="BW19" s="236"/>
      <c r="BX19" s="236"/>
      <c r="BY19" s="236"/>
      <c r="BZ19" s="236"/>
      <c r="CA19" s="236"/>
      <c r="CB19" s="236"/>
      <c r="CC19" s="236"/>
      <c r="CD19" s="236"/>
      <c r="CE19" s="236"/>
      <c r="CF19" s="236"/>
      <c r="CG19" s="236"/>
      <c r="CH19" s="236"/>
      <c r="CI19" s="236"/>
      <c r="CJ19" s="236"/>
      <c r="CK19" s="236"/>
      <c r="CL19" s="236"/>
      <c r="CM19" s="236"/>
      <c r="CN19" s="236"/>
      <c r="CO19" s="236"/>
      <c r="CP19" s="236"/>
      <c r="CQ19" s="236"/>
      <c r="CR19" s="236"/>
      <c r="CS19" s="236"/>
      <c r="CT19" s="236"/>
      <c r="CU19" s="236"/>
      <c r="CV19" s="236"/>
      <c r="CW19" s="236"/>
      <c r="CX19" s="236"/>
      <c r="CY19" s="236"/>
      <c r="CZ19" s="236"/>
      <c r="DA19" s="236"/>
      <c r="DB19" s="236"/>
      <c r="DC19" s="236"/>
      <c r="DD19" s="236"/>
      <c r="DE19" s="236"/>
      <c r="DF19" s="236"/>
      <c r="DG19" s="236"/>
      <c r="DH19" s="236"/>
      <c r="DI19" s="236"/>
      <c r="DJ19" s="236"/>
      <c r="DK19" s="236"/>
      <c r="DL19" s="236"/>
      <c r="DM19" s="236"/>
      <c r="DN19" s="236"/>
      <c r="DO19" s="236"/>
      <c r="DP19" s="236"/>
      <c r="DQ19" s="236"/>
      <c r="DR19" s="236"/>
      <c r="DS19" s="236"/>
      <c r="DT19" s="236"/>
      <c r="DU19" s="236"/>
      <c r="DV19" s="236"/>
      <c r="DW19" s="236"/>
      <c r="DX19" s="236"/>
      <c r="DY19" s="236"/>
      <c r="DZ19" s="236"/>
      <c r="EA19" s="236"/>
      <c r="EB19" s="236"/>
      <c r="EC19" s="236"/>
      <c r="ED19" s="236"/>
      <c r="EE19" s="236"/>
      <c r="EF19" s="236"/>
      <c r="EG19" s="236"/>
      <c r="EH19" s="236"/>
      <c r="EI19" s="236"/>
      <c r="EJ19" s="236"/>
      <c r="EK19" s="236"/>
      <c r="EL19" s="236"/>
      <c r="EM19" s="236"/>
      <c r="EN19" s="236"/>
      <c r="EO19" s="236"/>
      <c r="EP19" s="236"/>
      <c r="EQ19" s="236"/>
      <c r="ER19" s="236"/>
      <c r="ES19" s="236"/>
      <c r="ET19" s="236"/>
      <c r="EU19" s="236"/>
      <c r="EV19" s="236"/>
      <c r="EW19" s="236"/>
      <c r="EX19" s="236"/>
      <c r="EY19" s="236"/>
      <c r="EZ19" s="236"/>
      <c r="FA19" s="236"/>
      <c r="FB19" s="236"/>
      <c r="FC19" s="236"/>
      <c r="FD19" s="236"/>
      <c r="FE19" s="236"/>
      <c r="FF19" s="236"/>
      <c r="FG19" s="236"/>
      <c r="FH19" s="236"/>
      <c r="FI19" s="236"/>
      <c r="FJ19" s="236"/>
      <c r="FK19" s="236"/>
      <c r="FL19" s="236"/>
      <c r="FM19" s="236"/>
      <c r="FN19" s="236"/>
      <c r="FO19" s="236"/>
      <c r="FP19" s="236"/>
      <c r="FQ19" s="236"/>
      <c r="FR19" s="236"/>
      <c r="FS19" s="236"/>
      <c r="FT19" s="236"/>
      <c r="FU19" s="236"/>
      <c r="FV19" s="236"/>
      <c r="FW19" s="236"/>
      <c r="FX19" s="236"/>
      <c r="FY19" s="236"/>
      <c r="FZ19" s="236"/>
      <c r="GA19" s="236"/>
      <c r="GB19" s="236"/>
      <c r="GC19" s="236"/>
      <c r="GD19" s="236"/>
      <c r="GE19" s="236"/>
      <c r="GF19" s="236"/>
      <c r="GG19" s="236"/>
      <c r="GH19" s="236"/>
      <c r="GI19" s="236"/>
      <c r="GJ19" s="236"/>
      <c r="GK19" s="236"/>
      <c r="GL19" s="236"/>
      <c r="GM19" s="236"/>
      <c r="GN19" s="236"/>
      <c r="GO19" s="236"/>
      <c r="GP19" s="236"/>
      <c r="GQ19" s="236"/>
      <c r="GR19" s="236"/>
      <c r="GS19" s="236"/>
      <c r="GT19" s="236"/>
      <c r="GU19" s="236"/>
      <c r="GV19" s="236"/>
      <c r="GW19" s="236"/>
      <c r="GX19" s="236"/>
      <c r="GY19" s="236"/>
      <c r="GZ19" s="236"/>
      <c r="HA19" s="236"/>
    </row>
    <row r="20" s="211" customFormat="1" ht="21" customHeight="1" spans="1:209">
      <c r="A20" s="237" t="s">
        <v>1387</v>
      </c>
      <c r="B20" s="233">
        <v>89923</v>
      </c>
      <c r="C20" s="233">
        <v>71324</v>
      </c>
      <c r="D20" s="233">
        <f>SUM(D21:D35)</f>
        <v>73319</v>
      </c>
      <c r="E20" s="234">
        <f t="shared" si="2"/>
        <v>102.797094947002</v>
      </c>
      <c r="F20" s="235">
        <f t="shared" si="3"/>
        <v>-21.6903243722431</v>
      </c>
      <c r="G20" s="236"/>
      <c r="H20" s="241">
        <v>93627</v>
      </c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236"/>
      <c r="BR20" s="236"/>
      <c r="BS20" s="236"/>
      <c r="BT20" s="236"/>
      <c r="BU20" s="236"/>
      <c r="BV20" s="236"/>
      <c r="BW20" s="236"/>
      <c r="BX20" s="236"/>
      <c r="BY20" s="236"/>
      <c r="BZ20" s="236"/>
      <c r="CA20" s="236"/>
      <c r="CB20" s="236"/>
      <c r="CC20" s="236"/>
      <c r="CD20" s="236"/>
      <c r="CE20" s="236"/>
      <c r="CF20" s="236"/>
      <c r="CG20" s="236"/>
      <c r="CH20" s="236"/>
      <c r="CI20" s="236"/>
      <c r="CJ20" s="236"/>
      <c r="CK20" s="236"/>
      <c r="CL20" s="236"/>
      <c r="CM20" s="236"/>
      <c r="CN20" s="236"/>
      <c r="CO20" s="236"/>
      <c r="CP20" s="236"/>
      <c r="CQ20" s="236"/>
      <c r="CR20" s="236"/>
      <c r="CS20" s="236"/>
      <c r="CT20" s="236"/>
      <c r="CU20" s="236"/>
      <c r="CV20" s="236"/>
      <c r="CW20" s="236"/>
      <c r="CX20" s="236"/>
      <c r="CY20" s="236"/>
      <c r="CZ20" s="236"/>
      <c r="DA20" s="236"/>
      <c r="DB20" s="236"/>
      <c r="DC20" s="236"/>
      <c r="DD20" s="236"/>
      <c r="DE20" s="236"/>
      <c r="DF20" s="236"/>
      <c r="DG20" s="236"/>
      <c r="DH20" s="236"/>
      <c r="DI20" s="236"/>
      <c r="DJ20" s="236"/>
      <c r="DK20" s="236"/>
      <c r="DL20" s="236"/>
      <c r="DM20" s="236"/>
      <c r="DN20" s="236"/>
      <c r="DO20" s="236"/>
      <c r="DP20" s="236"/>
      <c r="DQ20" s="236"/>
      <c r="DR20" s="236"/>
      <c r="DS20" s="236"/>
      <c r="DT20" s="236"/>
      <c r="DU20" s="236"/>
      <c r="DV20" s="236"/>
      <c r="DW20" s="236"/>
      <c r="DX20" s="236"/>
      <c r="DY20" s="236"/>
      <c r="DZ20" s="236"/>
      <c r="EA20" s="236"/>
      <c r="EB20" s="236"/>
      <c r="EC20" s="236"/>
      <c r="ED20" s="236"/>
      <c r="EE20" s="236"/>
      <c r="EF20" s="236"/>
      <c r="EG20" s="236"/>
      <c r="EH20" s="236"/>
      <c r="EI20" s="236"/>
      <c r="EJ20" s="236"/>
      <c r="EK20" s="236"/>
      <c r="EL20" s="236"/>
      <c r="EM20" s="236"/>
      <c r="EN20" s="236"/>
      <c r="EO20" s="236"/>
      <c r="EP20" s="236"/>
      <c r="EQ20" s="236"/>
      <c r="ER20" s="236"/>
      <c r="ES20" s="236"/>
      <c r="ET20" s="236"/>
      <c r="EU20" s="236"/>
      <c r="EV20" s="236"/>
      <c r="EW20" s="236"/>
      <c r="EX20" s="236"/>
      <c r="EY20" s="236"/>
      <c r="EZ20" s="236"/>
      <c r="FA20" s="236"/>
      <c r="FB20" s="236"/>
      <c r="FC20" s="236"/>
      <c r="FD20" s="236"/>
      <c r="FE20" s="236"/>
      <c r="FF20" s="236"/>
      <c r="FG20" s="236"/>
      <c r="FH20" s="236"/>
      <c r="FI20" s="236"/>
      <c r="FJ20" s="236"/>
      <c r="FK20" s="236"/>
      <c r="FL20" s="236"/>
      <c r="FM20" s="236"/>
      <c r="FN20" s="236"/>
      <c r="FO20" s="236"/>
      <c r="FP20" s="236"/>
      <c r="FQ20" s="236"/>
      <c r="FR20" s="236"/>
      <c r="FS20" s="236"/>
      <c r="FT20" s="236"/>
      <c r="FU20" s="236"/>
      <c r="FV20" s="236"/>
      <c r="FW20" s="236"/>
      <c r="FX20" s="236"/>
      <c r="FY20" s="236"/>
      <c r="FZ20" s="236"/>
      <c r="GA20" s="236"/>
      <c r="GB20" s="236"/>
      <c r="GC20" s="236"/>
      <c r="GD20" s="236"/>
      <c r="GE20" s="236"/>
      <c r="GF20" s="236"/>
      <c r="GG20" s="236"/>
      <c r="GH20" s="236"/>
      <c r="GI20" s="236"/>
      <c r="GJ20" s="236"/>
      <c r="GK20" s="236"/>
      <c r="GL20" s="236"/>
      <c r="GM20" s="236"/>
      <c r="GN20" s="236"/>
      <c r="GO20" s="236"/>
      <c r="GP20" s="236"/>
      <c r="GQ20" s="236"/>
      <c r="GR20" s="236"/>
      <c r="GS20" s="236"/>
      <c r="GT20" s="236"/>
      <c r="GU20" s="236"/>
      <c r="GV20" s="236"/>
      <c r="GW20" s="236"/>
      <c r="GX20" s="236"/>
      <c r="GY20" s="236"/>
      <c r="GZ20" s="236"/>
      <c r="HA20" s="236"/>
    </row>
    <row r="21" s="211" customFormat="1" ht="21" customHeight="1" spans="1:209">
      <c r="A21" s="237" t="s">
        <v>1388</v>
      </c>
      <c r="B21" s="233">
        <v>30000</v>
      </c>
      <c r="C21" s="233">
        <v>14000</v>
      </c>
      <c r="D21" s="233">
        <v>13947</v>
      </c>
      <c r="E21" s="234">
        <f t="shared" si="2"/>
        <v>99.6214285714286</v>
      </c>
      <c r="F21" s="235">
        <f t="shared" si="3"/>
        <v>10.8400222522451</v>
      </c>
      <c r="G21" s="236"/>
      <c r="H21" s="236">
        <v>12583</v>
      </c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6"/>
      <c r="AO21" s="236"/>
      <c r="AP21" s="236"/>
      <c r="AQ21" s="236"/>
      <c r="AR21" s="236"/>
      <c r="AS21" s="236"/>
      <c r="AT21" s="236"/>
      <c r="AU21" s="236"/>
      <c r="AV21" s="236"/>
      <c r="AW21" s="236"/>
      <c r="AX21" s="236"/>
      <c r="AY21" s="236"/>
      <c r="AZ21" s="236"/>
      <c r="BA21" s="236"/>
      <c r="BB21" s="236"/>
      <c r="BC21" s="236"/>
      <c r="BD21" s="236"/>
      <c r="BE21" s="236"/>
      <c r="BF21" s="236"/>
      <c r="BG21" s="236"/>
      <c r="BH21" s="236"/>
      <c r="BI21" s="236"/>
      <c r="BJ21" s="236"/>
      <c r="BK21" s="236"/>
      <c r="BL21" s="236"/>
      <c r="BM21" s="236"/>
      <c r="BN21" s="236"/>
      <c r="BO21" s="236"/>
      <c r="BP21" s="236"/>
      <c r="BQ21" s="236"/>
      <c r="BR21" s="236"/>
      <c r="BS21" s="236"/>
      <c r="BT21" s="236"/>
      <c r="BU21" s="236"/>
      <c r="BV21" s="236"/>
      <c r="BW21" s="236"/>
      <c r="BX21" s="236"/>
      <c r="BY21" s="236"/>
      <c r="BZ21" s="236"/>
      <c r="CA21" s="236"/>
      <c r="CB21" s="236"/>
      <c r="CC21" s="236"/>
      <c r="CD21" s="236"/>
      <c r="CE21" s="236"/>
      <c r="CF21" s="236"/>
      <c r="CG21" s="236"/>
      <c r="CH21" s="236"/>
      <c r="CI21" s="236"/>
      <c r="CJ21" s="236"/>
      <c r="CK21" s="236"/>
      <c r="CL21" s="236"/>
      <c r="CM21" s="236"/>
      <c r="CN21" s="236"/>
      <c r="CO21" s="236"/>
      <c r="CP21" s="236"/>
      <c r="CQ21" s="236"/>
      <c r="CR21" s="236"/>
      <c r="CS21" s="236"/>
      <c r="CT21" s="236"/>
      <c r="CU21" s="236"/>
      <c r="CV21" s="236"/>
      <c r="CW21" s="236"/>
      <c r="CX21" s="236"/>
      <c r="CY21" s="236"/>
      <c r="CZ21" s="236"/>
      <c r="DA21" s="236"/>
      <c r="DB21" s="236"/>
      <c r="DC21" s="236"/>
      <c r="DD21" s="236"/>
      <c r="DE21" s="236"/>
      <c r="DF21" s="236"/>
      <c r="DG21" s="236"/>
      <c r="DH21" s="236"/>
      <c r="DI21" s="236"/>
      <c r="DJ21" s="236"/>
      <c r="DK21" s="236"/>
      <c r="DL21" s="236"/>
      <c r="DM21" s="236"/>
      <c r="DN21" s="236"/>
      <c r="DO21" s="236"/>
      <c r="DP21" s="236"/>
      <c r="DQ21" s="236"/>
      <c r="DR21" s="236"/>
      <c r="DS21" s="236"/>
      <c r="DT21" s="236"/>
      <c r="DU21" s="236"/>
      <c r="DV21" s="236"/>
      <c r="DW21" s="236"/>
      <c r="DX21" s="236"/>
      <c r="DY21" s="236"/>
      <c r="DZ21" s="236"/>
      <c r="EA21" s="236"/>
      <c r="EB21" s="236"/>
      <c r="EC21" s="236"/>
      <c r="ED21" s="236"/>
      <c r="EE21" s="236"/>
      <c r="EF21" s="236"/>
      <c r="EG21" s="236"/>
      <c r="EH21" s="236"/>
      <c r="EI21" s="236"/>
      <c r="EJ21" s="236"/>
      <c r="EK21" s="236"/>
      <c r="EL21" s="236"/>
      <c r="EM21" s="236"/>
      <c r="EN21" s="236"/>
      <c r="EO21" s="236"/>
      <c r="EP21" s="236"/>
      <c r="EQ21" s="236"/>
      <c r="ER21" s="236"/>
      <c r="ES21" s="236"/>
      <c r="ET21" s="236"/>
      <c r="EU21" s="236"/>
      <c r="EV21" s="236"/>
      <c r="EW21" s="236"/>
      <c r="EX21" s="236"/>
      <c r="EY21" s="236"/>
      <c r="EZ21" s="236"/>
      <c r="FA21" s="236"/>
      <c r="FB21" s="236"/>
      <c r="FC21" s="236"/>
      <c r="FD21" s="236"/>
      <c r="FE21" s="236"/>
      <c r="FF21" s="236"/>
      <c r="FG21" s="236"/>
      <c r="FH21" s="236"/>
      <c r="FI21" s="236"/>
      <c r="FJ21" s="236"/>
      <c r="FK21" s="236"/>
      <c r="FL21" s="236"/>
      <c r="FM21" s="236"/>
      <c r="FN21" s="236"/>
      <c r="FO21" s="236"/>
      <c r="FP21" s="236"/>
      <c r="FQ21" s="236"/>
      <c r="FR21" s="236"/>
      <c r="FS21" s="236"/>
      <c r="FT21" s="236"/>
      <c r="FU21" s="236"/>
      <c r="FV21" s="236"/>
      <c r="FW21" s="236"/>
      <c r="FX21" s="236"/>
      <c r="FY21" s="236"/>
      <c r="FZ21" s="236"/>
      <c r="GA21" s="236"/>
      <c r="GB21" s="236"/>
      <c r="GC21" s="236"/>
      <c r="GD21" s="236"/>
      <c r="GE21" s="236"/>
      <c r="GF21" s="236"/>
      <c r="GG21" s="236"/>
      <c r="GH21" s="236"/>
      <c r="GI21" s="236"/>
      <c r="GJ21" s="236"/>
      <c r="GK21" s="236"/>
      <c r="GL21" s="236"/>
      <c r="GM21" s="236"/>
      <c r="GN21" s="236"/>
      <c r="GO21" s="236"/>
      <c r="GP21" s="236"/>
      <c r="GQ21" s="236"/>
      <c r="GR21" s="236"/>
      <c r="GS21" s="236"/>
      <c r="GT21" s="236"/>
      <c r="GU21" s="236"/>
      <c r="GV21" s="236"/>
      <c r="GW21" s="236"/>
      <c r="GX21" s="236"/>
      <c r="GY21" s="236"/>
      <c r="GZ21" s="236"/>
      <c r="HA21" s="236"/>
    </row>
    <row r="22" s="211" customFormat="1" ht="21" customHeight="1" spans="1:209">
      <c r="A22" s="237" t="s">
        <v>1389</v>
      </c>
      <c r="B22" s="233">
        <v>20000</v>
      </c>
      <c r="C22" s="233"/>
      <c r="D22" s="233">
        <v>0</v>
      </c>
      <c r="E22" s="234"/>
      <c r="F22" s="235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6"/>
      <c r="AA22" s="236"/>
      <c r="AB22" s="236"/>
      <c r="AC22" s="236"/>
      <c r="AD22" s="236"/>
      <c r="AE22" s="236"/>
      <c r="AF22" s="236"/>
      <c r="AG22" s="236"/>
      <c r="AH22" s="236"/>
      <c r="AI22" s="236"/>
      <c r="AJ22" s="236"/>
      <c r="AK22" s="236"/>
      <c r="AL22" s="236"/>
      <c r="AM22" s="236"/>
      <c r="AN22" s="236"/>
      <c r="AO22" s="236"/>
      <c r="AP22" s="236"/>
      <c r="AQ22" s="236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6"/>
      <c r="BE22" s="236"/>
      <c r="BF22" s="236"/>
      <c r="BG22" s="236"/>
      <c r="BH22" s="236"/>
      <c r="BI22" s="236"/>
      <c r="BJ22" s="236"/>
      <c r="BK22" s="236"/>
      <c r="BL22" s="236"/>
      <c r="BM22" s="236"/>
      <c r="BN22" s="236"/>
      <c r="BO22" s="236"/>
      <c r="BP22" s="236"/>
      <c r="BQ22" s="236"/>
      <c r="BR22" s="236"/>
      <c r="BS22" s="236"/>
      <c r="BT22" s="236"/>
      <c r="BU22" s="236"/>
      <c r="BV22" s="236"/>
      <c r="BW22" s="236"/>
      <c r="BX22" s="236"/>
      <c r="BY22" s="236"/>
      <c r="BZ22" s="236"/>
      <c r="CA22" s="236"/>
      <c r="CB22" s="236"/>
      <c r="CC22" s="236"/>
      <c r="CD22" s="236"/>
      <c r="CE22" s="236"/>
      <c r="CF22" s="236"/>
      <c r="CG22" s="236"/>
      <c r="CH22" s="236"/>
      <c r="CI22" s="236"/>
      <c r="CJ22" s="236"/>
      <c r="CK22" s="236"/>
      <c r="CL22" s="236"/>
      <c r="CM22" s="236"/>
      <c r="CN22" s="236"/>
      <c r="CO22" s="236"/>
      <c r="CP22" s="236"/>
      <c r="CQ22" s="236"/>
      <c r="CR22" s="236"/>
      <c r="CS22" s="236"/>
      <c r="CT22" s="236"/>
      <c r="CU22" s="236"/>
      <c r="CV22" s="236"/>
      <c r="CW22" s="236"/>
      <c r="CX22" s="236"/>
      <c r="CY22" s="236"/>
      <c r="CZ22" s="236"/>
      <c r="DA22" s="236"/>
      <c r="DB22" s="236"/>
      <c r="DC22" s="236"/>
      <c r="DD22" s="236"/>
      <c r="DE22" s="236"/>
      <c r="DF22" s="236"/>
      <c r="DG22" s="236"/>
      <c r="DH22" s="236"/>
      <c r="DI22" s="236"/>
      <c r="DJ22" s="236"/>
      <c r="DK22" s="236"/>
      <c r="DL22" s="236"/>
      <c r="DM22" s="236"/>
      <c r="DN22" s="236"/>
      <c r="DO22" s="236"/>
      <c r="DP22" s="236"/>
      <c r="DQ22" s="236"/>
      <c r="DR22" s="236"/>
      <c r="DS22" s="236"/>
      <c r="DT22" s="236"/>
      <c r="DU22" s="236"/>
      <c r="DV22" s="236"/>
      <c r="DW22" s="236"/>
      <c r="DX22" s="236"/>
      <c r="DY22" s="236"/>
      <c r="DZ22" s="236"/>
      <c r="EA22" s="236"/>
      <c r="EB22" s="236"/>
      <c r="EC22" s="236"/>
      <c r="ED22" s="236"/>
      <c r="EE22" s="236"/>
      <c r="EF22" s="236"/>
      <c r="EG22" s="236"/>
      <c r="EH22" s="236"/>
      <c r="EI22" s="236"/>
      <c r="EJ22" s="236"/>
      <c r="EK22" s="236"/>
      <c r="EL22" s="236"/>
      <c r="EM22" s="236"/>
      <c r="EN22" s="236"/>
      <c r="EO22" s="236"/>
      <c r="EP22" s="236"/>
      <c r="EQ22" s="236"/>
      <c r="ER22" s="236"/>
      <c r="ES22" s="236"/>
      <c r="ET22" s="236"/>
      <c r="EU22" s="236"/>
      <c r="EV22" s="236"/>
      <c r="EW22" s="236"/>
      <c r="EX22" s="236"/>
      <c r="EY22" s="236"/>
      <c r="EZ22" s="236"/>
      <c r="FA22" s="236"/>
      <c r="FB22" s="236"/>
      <c r="FC22" s="236"/>
      <c r="FD22" s="236"/>
      <c r="FE22" s="236"/>
      <c r="FF22" s="236"/>
      <c r="FG22" s="236"/>
      <c r="FH22" s="236"/>
      <c r="FI22" s="236"/>
      <c r="FJ22" s="236"/>
      <c r="FK22" s="236"/>
      <c r="FL22" s="236"/>
      <c r="FM22" s="236"/>
      <c r="FN22" s="236"/>
      <c r="FO22" s="236"/>
      <c r="FP22" s="236"/>
      <c r="FQ22" s="236"/>
      <c r="FR22" s="236"/>
      <c r="FS22" s="236"/>
      <c r="FT22" s="236"/>
      <c r="FU22" s="236"/>
      <c r="FV22" s="236"/>
      <c r="FW22" s="236"/>
      <c r="FX22" s="236"/>
      <c r="FY22" s="236"/>
      <c r="FZ22" s="236"/>
      <c r="GA22" s="236"/>
      <c r="GB22" s="236"/>
      <c r="GC22" s="236"/>
      <c r="GD22" s="236"/>
      <c r="GE22" s="236"/>
      <c r="GF22" s="236"/>
      <c r="GG22" s="236"/>
      <c r="GH22" s="236"/>
      <c r="GI22" s="236"/>
      <c r="GJ22" s="236"/>
      <c r="GK22" s="236"/>
      <c r="GL22" s="236"/>
      <c r="GM22" s="236"/>
      <c r="GN22" s="236"/>
      <c r="GO22" s="236"/>
      <c r="GP22" s="236"/>
      <c r="GQ22" s="236"/>
      <c r="GR22" s="236"/>
      <c r="GS22" s="236"/>
      <c r="GT22" s="236"/>
      <c r="GU22" s="236"/>
      <c r="GV22" s="236"/>
      <c r="GW22" s="236"/>
      <c r="GX22" s="236"/>
      <c r="GY22" s="236"/>
      <c r="GZ22" s="236"/>
      <c r="HA22" s="236"/>
    </row>
    <row r="23" s="211" customFormat="1" ht="21" customHeight="1" spans="1:209">
      <c r="A23" s="237" t="s">
        <v>1390</v>
      </c>
      <c r="B23" s="233">
        <v>26000</v>
      </c>
      <c r="C23" s="233">
        <v>3500</v>
      </c>
      <c r="D23" s="233">
        <v>3500</v>
      </c>
      <c r="E23" s="234">
        <f>D23/C23*100</f>
        <v>100</v>
      </c>
      <c r="F23" s="235">
        <f>D23/H23*100-100</f>
        <v>600</v>
      </c>
      <c r="G23" s="236"/>
      <c r="H23" s="236">
        <v>500</v>
      </c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36"/>
      <c r="AZ23" s="236"/>
      <c r="BA23" s="236"/>
      <c r="BB23" s="236"/>
      <c r="BC23" s="236"/>
      <c r="BD23" s="236"/>
      <c r="BE23" s="236"/>
      <c r="BF23" s="236"/>
      <c r="BG23" s="236"/>
      <c r="BH23" s="236"/>
      <c r="BI23" s="236"/>
      <c r="BJ23" s="236"/>
      <c r="BK23" s="236"/>
      <c r="BL23" s="236"/>
      <c r="BM23" s="236"/>
      <c r="BN23" s="236"/>
      <c r="BO23" s="236"/>
      <c r="BP23" s="236"/>
      <c r="BQ23" s="236"/>
      <c r="BR23" s="236"/>
      <c r="BS23" s="236"/>
      <c r="BT23" s="236"/>
      <c r="BU23" s="236"/>
      <c r="BV23" s="236"/>
      <c r="BW23" s="236"/>
      <c r="BX23" s="236"/>
      <c r="BY23" s="236"/>
      <c r="BZ23" s="236"/>
      <c r="CA23" s="236"/>
      <c r="CB23" s="236"/>
      <c r="CC23" s="236"/>
      <c r="CD23" s="236"/>
      <c r="CE23" s="236"/>
      <c r="CF23" s="236"/>
      <c r="CG23" s="236"/>
      <c r="CH23" s="236"/>
      <c r="CI23" s="236"/>
      <c r="CJ23" s="236"/>
      <c r="CK23" s="236"/>
      <c r="CL23" s="236"/>
      <c r="CM23" s="236"/>
      <c r="CN23" s="236"/>
      <c r="CO23" s="236"/>
      <c r="CP23" s="236"/>
      <c r="CQ23" s="236"/>
      <c r="CR23" s="236"/>
      <c r="CS23" s="236"/>
      <c r="CT23" s="236"/>
      <c r="CU23" s="236"/>
      <c r="CV23" s="236"/>
      <c r="CW23" s="236"/>
      <c r="CX23" s="236"/>
      <c r="CY23" s="236"/>
      <c r="CZ23" s="236"/>
      <c r="DA23" s="236"/>
      <c r="DB23" s="236"/>
      <c r="DC23" s="236"/>
      <c r="DD23" s="236"/>
      <c r="DE23" s="236"/>
      <c r="DF23" s="236"/>
      <c r="DG23" s="236"/>
      <c r="DH23" s="236"/>
      <c r="DI23" s="236"/>
      <c r="DJ23" s="236"/>
      <c r="DK23" s="236"/>
      <c r="DL23" s="236"/>
      <c r="DM23" s="236"/>
      <c r="DN23" s="236"/>
      <c r="DO23" s="236"/>
      <c r="DP23" s="236"/>
      <c r="DQ23" s="236"/>
      <c r="DR23" s="236"/>
      <c r="DS23" s="236"/>
      <c r="DT23" s="236"/>
      <c r="DU23" s="236"/>
      <c r="DV23" s="236"/>
      <c r="DW23" s="236"/>
      <c r="DX23" s="236"/>
      <c r="DY23" s="236"/>
      <c r="DZ23" s="236"/>
      <c r="EA23" s="236"/>
      <c r="EB23" s="236"/>
      <c r="EC23" s="236"/>
      <c r="ED23" s="236"/>
      <c r="EE23" s="236"/>
      <c r="EF23" s="236"/>
      <c r="EG23" s="236"/>
      <c r="EH23" s="236"/>
      <c r="EI23" s="236"/>
      <c r="EJ23" s="236"/>
      <c r="EK23" s="236"/>
      <c r="EL23" s="236"/>
      <c r="EM23" s="236"/>
      <c r="EN23" s="236"/>
      <c r="EO23" s="236"/>
      <c r="EP23" s="236"/>
      <c r="EQ23" s="236"/>
      <c r="ER23" s="236"/>
      <c r="ES23" s="236"/>
      <c r="ET23" s="236"/>
      <c r="EU23" s="236"/>
      <c r="EV23" s="236"/>
      <c r="EW23" s="236"/>
      <c r="EX23" s="236"/>
      <c r="EY23" s="236"/>
      <c r="EZ23" s="236"/>
      <c r="FA23" s="236"/>
      <c r="FB23" s="236"/>
      <c r="FC23" s="236"/>
      <c r="FD23" s="236"/>
      <c r="FE23" s="236"/>
      <c r="FF23" s="236"/>
      <c r="FG23" s="236"/>
      <c r="FH23" s="236"/>
      <c r="FI23" s="236"/>
      <c r="FJ23" s="236"/>
      <c r="FK23" s="236"/>
      <c r="FL23" s="236"/>
      <c r="FM23" s="236"/>
      <c r="FN23" s="236"/>
      <c r="FO23" s="236"/>
      <c r="FP23" s="236"/>
      <c r="FQ23" s="236"/>
      <c r="FR23" s="236"/>
      <c r="FS23" s="236"/>
      <c r="FT23" s="236"/>
      <c r="FU23" s="236"/>
      <c r="FV23" s="236"/>
      <c r="FW23" s="236"/>
      <c r="FX23" s="236"/>
      <c r="FY23" s="236"/>
      <c r="FZ23" s="236"/>
      <c r="GA23" s="236"/>
      <c r="GB23" s="236"/>
      <c r="GC23" s="236"/>
      <c r="GD23" s="236"/>
      <c r="GE23" s="236"/>
      <c r="GF23" s="236"/>
      <c r="GG23" s="236"/>
      <c r="GH23" s="236"/>
      <c r="GI23" s="236"/>
      <c r="GJ23" s="236"/>
      <c r="GK23" s="236"/>
      <c r="GL23" s="236"/>
      <c r="GM23" s="236"/>
      <c r="GN23" s="236"/>
      <c r="GO23" s="236"/>
      <c r="GP23" s="236"/>
      <c r="GQ23" s="236"/>
      <c r="GR23" s="236"/>
      <c r="GS23" s="236"/>
      <c r="GT23" s="236"/>
      <c r="GU23" s="236"/>
      <c r="GV23" s="236"/>
      <c r="GW23" s="236"/>
      <c r="GX23" s="236"/>
      <c r="GY23" s="236"/>
      <c r="GZ23" s="236"/>
      <c r="HA23" s="236"/>
    </row>
    <row r="24" s="211" customFormat="1" ht="21" customHeight="1" spans="1:209">
      <c r="A24" s="237" t="s">
        <v>1391</v>
      </c>
      <c r="B24" s="233">
        <v>4131</v>
      </c>
      <c r="C24" s="233">
        <v>14000</v>
      </c>
      <c r="D24" s="233">
        <v>13282</v>
      </c>
      <c r="E24" s="234">
        <f>D24/C24*100</f>
        <v>94.8714285714286</v>
      </c>
      <c r="F24" s="235">
        <f>D24/H24*100-100</f>
        <v>265.895316804408</v>
      </c>
      <c r="G24" s="236"/>
      <c r="H24" s="236">
        <v>3630</v>
      </c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  <c r="BK24" s="236"/>
      <c r="BL24" s="236"/>
      <c r="BM24" s="236"/>
      <c r="BN24" s="236"/>
      <c r="BO24" s="236"/>
      <c r="BP24" s="236"/>
      <c r="BQ24" s="236"/>
      <c r="BR24" s="236"/>
      <c r="BS24" s="236"/>
      <c r="BT24" s="236"/>
      <c r="BU24" s="236"/>
      <c r="BV24" s="236"/>
      <c r="BW24" s="236"/>
      <c r="BX24" s="236"/>
      <c r="BY24" s="236"/>
      <c r="BZ24" s="236"/>
      <c r="CA24" s="236"/>
      <c r="CB24" s="236"/>
      <c r="CC24" s="236"/>
      <c r="CD24" s="236"/>
      <c r="CE24" s="236"/>
      <c r="CF24" s="236"/>
      <c r="CG24" s="236"/>
      <c r="CH24" s="236"/>
      <c r="CI24" s="236"/>
      <c r="CJ24" s="236"/>
      <c r="CK24" s="236"/>
      <c r="CL24" s="236"/>
      <c r="CM24" s="236"/>
      <c r="CN24" s="236"/>
      <c r="CO24" s="236"/>
      <c r="CP24" s="236"/>
      <c r="CQ24" s="236"/>
      <c r="CR24" s="236"/>
      <c r="CS24" s="236"/>
      <c r="CT24" s="236"/>
      <c r="CU24" s="236"/>
      <c r="CV24" s="236"/>
      <c r="CW24" s="236"/>
      <c r="CX24" s="236"/>
      <c r="CY24" s="236"/>
      <c r="CZ24" s="236"/>
      <c r="DA24" s="236"/>
      <c r="DB24" s="236"/>
      <c r="DC24" s="236"/>
      <c r="DD24" s="236"/>
      <c r="DE24" s="236"/>
      <c r="DF24" s="236"/>
      <c r="DG24" s="236"/>
      <c r="DH24" s="236"/>
      <c r="DI24" s="236"/>
      <c r="DJ24" s="236"/>
      <c r="DK24" s="236"/>
      <c r="DL24" s="236"/>
      <c r="DM24" s="236"/>
      <c r="DN24" s="236"/>
      <c r="DO24" s="236"/>
      <c r="DP24" s="236"/>
      <c r="DQ24" s="236"/>
      <c r="DR24" s="236"/>
      <c r="DS24" s="236"/>
      <c r="DT24" s="236"/>
      <c r="DU24" s="236"/>
      <c r="DV24" s="236"/>
      <c r="DW24" s="236"/>
      <c r="DX24" s="236"/>
      <c r="DY24" s="236"/>
      <c r="DZ24" s="236"/>
      <c r="EA24" s="236"/>
      <c r="EB24" s="236"/>
      <c r="EC24" s="236"/>
      <c r="ED24" s="236"/>
      <c r="EE24" s="236"/>
      <c r="EF24" s="236"/>
      <c r="EG24" s="236"/>
      <c r="EH24" s="236"/>
      <c r="EI24" s="236"/>
      <c r="EJ24" s="236"/>
      <c r="EK24" s="236"/>
      <c r="EL24" s="236"/>
      <c r="EM24" s="236"/>
      <c r="EN24" s="236"/>
      <c r="EO24" s="236"/>
      <c r="EP24" s="236"/>
      <c r="EQ24" s="236"/>
      <c r="ER24" s="236"/>
      <c r="ES24" s="236"/>
      <c r="ET24" s="236"/>
      <c r="EU24" s="236"/>
      <c r="EV24" s="236"/>
      <c r="EW24" s="236"/>
      <c r="EX24" s="236"/>
      <c r="EY24" s="236"/>
      <c r="EZ24" s="236"/>
      <c r="FA24" s="236"/>
      <c r="FB24" s="236"/>
      <c r="FC24" s="236"/>
      <c r="FD24" s="236"/>
      <c r="FE24" s="236"/>
      <c r="FF24" s="236"/>
      <c r="FG24" s="236"/>
      <c r="FH24" s="236"/>
      <c r="FI24" s="236"/>
      <c r="FJ24" s="236"/>
      <c r="FK24" s="236"/>
      <c r="FL24" s="236"/>
      <c r="FM24" s="236"/>
      <c r="FN24" s="236"/>
      <c r="FO24" s="236"/>
      <c r="FP24" s="236"/>
      <c r="FQ24" s="236"/>
      <c r="FR24" s="236"/>
      <c r="FS24" s="236"/>
      <c r="FT24" s="236"/>
      <c r="FU24" s="236"/>
      <c r="FV24" s="236"/>
      <c r="FW24" s="236"/>
      <c r="FX24" s="236"/>
      <c r="FY24" s="236"/>
      <c r="FZ24" s="236"/>
      <c r="GA24" s="236"/>
      <c r="GB24" s="236"/>
      <c r="GC24" s="236"/>
      <c r="GD24" s="236"/>
      <c r="GE24" s="236"/>
      <c r="GF24" s="236"/>
      <c r="GG24" s="236"/>
      <c r="GH24" s="236"/>
      <c r="GI24" s="236"/>
      <c r="GJ24" s="236"/>
      <c r="GK24" s="236"/>
      <c r="GL24" s="236"/>
      <c r="GM24" s="236"/>
      <c r="GN24" s="236"/>
      <c r="GO24" s="236"/>
      <c r="GP24" s="236"/>
      <c r="GQ24" s="236"/>
      <c r="GR24" s="236"/>
      <c r="GS24" s="236"/>
      <c r="GT24" s="236"/>
      <c r="GU24" s="236"/>
      <c r="GV24" s="236"/>
      <c r="GW24" s="236"/>
      <c r="GX24" s="236"/>
      <c r="GY24" s="236"/>
      <c r="GZ24" s="236"/>
      <c r="HA24" s="236"/>
    </row>
    <row r="25" s="211" customFormat="1" ht="21" customHeight="1" spans="1:209">
      <c r="A25" s="237" t="s">
        <v>1392</v>
      </c>
      <c r="B25" s="233"/>
      <c r="C25" s="233"/>
      <c r="D25" s="233">
        <v>0</v>
      </c>
      <c r="E25" s="234"/>
      <c r="F25" s="235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6"/>
      <c r="BN25" s="236"/>
      <c r="BO25" s="236"/>
      <c r="BP25" s="236"/>
      <c r="BQ25" s="236"/>
      <c r="BR25" s="236"/>
      <c r="BS25" s="236"/>
      <c r="BT25" s="236"/>
      <c r="BU25" s="236"/>
      <c r="BV25" s="236"/>
      <c r="BW25" s="236"/>
      <c r="BX25" s="236"/>
      <c r="BY25" s="236"/>
      <c r="BZ25" s="236"/>
      <c r="CA25" s="236"/>
      <c r="CB25" s="236"/>
      <c r="CC25" s="236"/>
      <c r="CD25" s="236"/>
      <c r="CE25" s="236"/>
      <c r="CF25" s="236"/>
      <c r="CG25" s="236"/>
      <c r="CH25" s="236"/>
      <c r="CI25" s="236"/>
      <c r="CJ25" s="236"/>
      <c r="CK25" s="236"/>
      <c r="CL25" s="236"/>
      <c r="CM25" s="236"/>
      <c r="CN25" s="236"/>
      <c r="CO25" s="236"/>
      <c r="CP25" s="236"/>
      <c r="CQ25" s="236"/>
      <c r="CR25" s="236"/>
      <c r="CS25" s="236"/>
      <c r="CT25" s="236"/>
      <c r="CU25" s="236"/>
      <c r="CV25" s="236"/>
      <c r="CW25" s="236"/>
      <c r="CX25" s="236"/>
      <c r="CY25" s="236"/>
      <c r="CZ25" s="236"/>
      <c r="DA25" s="236"/>
      <c r="DB25" s="236"/>
      <c r="DC25" s="236"/>
      <c r="DD25" s="236"/>
      <c r="DE25" s="236"/>
      <c r="DF25" s="236"/>
      <c r="DG25" s="236"/>
      <c r="DH25" s="236"/>
      <c r="DI25" s="236"/>
      <c r="DJ25" s="236"/>
      <c r="DK25" s="236"/>
      <c r="DL25" s="236"/>
      <c r="DM25" s="236"/>
      <c r="DN25" s="236"/>
      <c r="DO25" s="236"/>
      <c r="DP25" s="236"/>
      <c r="DQ25" s="236"/>
      <c r="DR25" s="236"/>
      <c r="DS25" s="236"/>
      <c r="DT25" s="236"/>
      <c r="DU25" s="236"/>
      <c r="DV25" s="236"/>
      <c r="DW25" s="236"/>
      <c r="DX25" s="236"/>
      <c r="DY25" s="236"/>
      <c r="DZ25" s="236"/>
      <c r="EA25" s="236"/>
      <c r="EB25" s="236"/>
      <c r="EC25" s="236"/>
      <c r="ED25" s="236"/>
      <c r="EE25" s="236"/>
      <c r="EF25" s="236"/>
      <c r="EG25" s="236"/>
      <c r="EH25" s="236"/>
      <c r="EI25" s="236"/>
      <c r="EJ25" s="236"/>
      <c r="EK25" s="236"/>
      <c r="EL25" s="236"/>
      <c r="EM25" s="236"/>
      <c r="EN25" s="236"/>
      <c r="EO25" s="236"/>
      <c r="EP25" s="236"/>
      <c r="EQ25" s="236"/>
      <c r="ER25" s="236"/>
      <c r="ES25" s="236"/>
      <c r="ET25" s="236"/>
      <c r="EU25" s="236"/>
      <c r="EV25" s="236"/>
      <c r="EW25" s="236"/>
      <c r="EX25" s="236"/>
      <c r="EY25" s="236"/>
      <c r="EZ25" s="236"/>
      <c r="FA25" s="236"/>
      <c r="FB25" s="236"/>
      <c r="FC25" s="236"/>
      <c r="FD25" s="236"/>
      <c r="FE25" s="236"/>
      <c r="FF25" s="236"/>
      <c r="FG25" s="236"/>
      <c r="FH25" s="236"/>
      <c r="FI25" s="236"/>
      <c r="FJ25" s="236"/>
      <c r="FK25" s="236"/>
      <c r="FL25" s="236"/>
      <c r="FM25" s="236"/>
      <c r="FN25" s="236"/>
      <c r="FO25" s="236"/>
      <c r="FP25" s="236"/>
      <c r="FQ25" s="236"/>
      <c r="FR25" s="236"/>
      <c r="FS25" s="236"/>
      <c r="FT25" s="236"/>
      <c r="FU25" s="236"/>
      <c r="FV25" s="236"/>
      <c r="FW25" s="236"/>
      <c r="FX25" s="236"/>
      <c r="FY25" s="236"/>
      <c r="FZ25" s="236"/>
      <c r="GA25" s="236"/>
      <c r="GB25" s="236"/>
      <c r="GC25" s="236"/>
      <c r="GD25" s="236"/>
      <c r="GE25" s="236"/>
      <c r="GF25" s="236"/>
      <c r="GG25" s="236"/>
      <c r="GH25" s="236"/>
      <c r="GI25" s="236"/>
      <c r="GJ25" s="236"/>
      <c r="GK25" s="236"/>
      <c r="GL25" s="236"/>
      <c r="GM25" s="236"/>
      <c r="GN25" s="236"/>
      <c r="GO25" s="236"/>
      <c r="GP25" s="236"/>
      <c r="GQ25" s="236"/>
      <c r="GR25" s="236"/>
      <c r="GS25" s="236"/>
      <c r="GT25" s="236"/>
      <c r="GU25" s="236"/>
      <c r="GV25" s="236"/>
      <c r="GW25" s="236"/>
      <c r="GX25" s="236"/>
      <c r="GY25" s="236"/>
      <c r="GZ25" s="236"/>
      <c r="HA25" s="236"/>
    </row>
    <row r="26" s="211" customFormat="1" ht="21" customHeight="1" spans="1:209">
      <c r="A26" s="237" t="s">
        <v>1393</v>
      </c>
      <c r="B26" s="233"/>
      <c r="C26" s="233"/>
      <c r="D26" s="233">
        <v>0</v>
      </c>
      <c r="E26" s="234"/>
      <c r="F26" s="235"/>
      <c r="G26" s="236"/>
      <c r="H26" s="236">
        <v>550</v>
      </c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6"/>
      <c r="BC26" s="236"/>
      <c r="BD26" s="236"/>
      <c r="BE26" s="236"/>
      <c r="BF26" s="236"/>
      <c r="BG26" s="236"/>
      <c r="BH26" s="236"/>
      <c r="BI26" s="236"/>
      <c r="BJ26" s="236"/>
      <c r="BK26" s="236"/>
      <c r="BL26" s="236"/>
      <c r="BM26" s="236"/>
      <c r="BN26" s="236"/>
      <c r="BO26" s="236"/>
      <c r="BP26" s="236"/>
      <c r="BQ26" s="236"/>
      <c r="BR26" s="236"/>
      <c r="BS26" s="236"/>
      <c r="BT26" s="236"/>
      <c r="BU26" s="236"/>
      <c r="BV26" s="236"/>
      <c r="BW26" s="236"/>
      <c r="BX26" s="236"/>
      <c r="BY26" s="236"/>
      <c r="BZ26" s="236"/>
      <c r="CA26" s="236"/>
      <c r="CB26" s="236"/>
      <c r="CC26" s="236"/>
      <c r="CD26" s="236"/>
      <c r="CE26" s="236"/>
      <c r="CF26" s="236"/>
      <c r="CG26" s="236"/>
      <c r="CH26" s="236"/>
      <c r="CI26" s="236"/>
      <c r="CJ26" s="236"/>
      <c r="CK26" s="236"/>
      <c r="CL26" s="236"/>
      <c r="CM26" s="236"/>
      <c r="CN26" s="236"/>
      <c r="CO26" s="236"/>
      <c r="CP26" s="236"/>
      <c r="CQ26" s="236"/>
      <c r="CR26" s="236"/>
      <c r="CS26" s="236"/>
      <c r="CT26" s="236"/>
      <c r="CU26" s="236"/>
      <c r="CV26" s="236"/>
      <c r="CW26" s="236"/>
      <c r="CX26" s="236"/>
      <c r="CY26" s="236"/>
      <c r="CZ26" s="236"/>
      <c r="DA26" s="236"/>
      <c r="DB26" s="236"/>
      <c r="DC26" s="236"/>
      <c r="DD26" s="236"/>
      <c r="DE26" s="236"/>
      <c r="DF26" s="236"/>
      <c r="DG26" s="236"/>
      <c r="DH26" s="236"/>
      <c r="DI26" s="236"/>
      <c r="DJ26" s="236"/>
      <c r="DK26" s="236"/>
      <c r="DL26" s="236"/>
      <c r="DM26" s="236"/>
      <c r="DN26" s="236"/>
      <c r="DO26" s="236"/>
      <c r="DP26" s="236"/>
      <c r="DQ26" s="236"/>
      <c r="DR26" s="236"/>
      <c r="DS26" s="236"/>
      <c r="DT26" s="236"/>
      <c r="DU26" s="236"/>
      <c r="DV26" s="236"/>
      <c r="DW26" s="236"/>
      <c r="DX26" s="236"/>
      <c r="DY26" s="236"/>
      <c r="DZ26" s="236"/>
      <c r="EA26" s="236"/>
      <c r="EB26" s="236"/>
      <c r="EC26" s="236"/>
      <c r="ED26" s="236"/>
      <c r="EE26" s="236"/>
      <c r="EF26" s="236"/>
      <c r="EG26" s="236"/>
      <c r="EH26" s="236"/>
      <c r="EI26" s="236"/>
      <c r="EJ26" s="236"/>
      <c r="EK26" s="236"/>
      <c r="EL26" s="236"/>
      <c r="EM26" s="236"/>
      <c r="EN26" s="236"/>
      <c r="EO26" s="236"/>
      <c r="EP26" s="236"/>
      <c r="EQ26" s="236"/>
      <c r="ER26" s="236"/>
      <c r="ES26" s="236"/>
      <c r="ET26" s="236"/>
      <c r="EU26" s="236"/>
      <c r="EV26" s="236"/>
      <c r="EW26" s="236"/>
      <c r="EX26" s="236"/>
      <c r="EY26" s="236"/>
      <c r="EZ26" s="236"/>
      <c r="FA26" s="236"/>
      <c r="FB26" s="236"/>
      <c r="FC26" s="236"/>
      <c r="FD26" s="236"/>
      <c r="FE26" s="236"/>
      <c r="FF26" s="236"/>
      <c r="FG26" s="236"/>
      <c r="FH26" s="236"/>
      <c r="FI26" s="236"/>
      <c r="FJ26" s="236"/>
      <c r="FK26" s="236"/>
      <c r="FL26" s="236"/>
      <c r="FM26" s="236"/>
      <c r="FN26" s="236"/>
      <c r="FO26" s="236"/>
      <c r="FP26" s="236"/>
      <c r="FQ26" s="236"/>
      <c r="FR26" s="236"/>
      <c r="FS26" s="236"/>
      <c r="FT26" s="236"/>
      <c r="FU26" s="236"/>
      <c r="FV26" s="236"/>
      <c r="FW26" s="236"/>
      <c r="FX26" s="236"/>
      <c r="FY26" s="236"/>
      <c r="FZ26" s="236"/>
      <c r="GA26" s="236"/>
      <c r="GB26" s="236"/>
      <c r="GC26" s="236"/>
      <c r="GD26" s="236"/>
      <c r="GE26" s="236"/>
      <c r="GF26" s="236"/>
      <c r="GG26" s="236"/>
      <c r="GH26" s="236"/>
      <c r="GI26" s="236"/>
      <c r="GJ26" s="236"/>
      <c r="GK26" s="236"/>
      <c r="GL26" s="236"/>
      <c r="GM26" s="236"/>
      <c r="GN26" s="236"/>
      <c r="GO26" s="236"/>
      <c r="GP26" s="236"/>
      <c r="GQ26" s="236"/>
      <c r="GR26" s="236"/>
      <c r="GS26" s="236"/>
      <c r="GT26" s="236"/>
      <c r="GU26" s="236"/>
      <c r="GV26" s="236"/>
      <c r="GW26" s="236"/>
      <c r="GX26" s="236"/>
      <c r="GY26" s="236"/>
      <c r="GZ26" s="236"/>
      <c r="HA26" s="236"/>
    </row>
    <row r="27" s="211" customFormat="1" ht="21" customHeight="1" spans="1:209">
      <c r="A27" s="237" t="s">
        <v>1394</v>
      </c>
      <c r="B27" s="233"/>
      <c r="C27" s="233"/>
      <c r="D27" s="233">
        <v>0</v>
      </c>
      <c r="E27" s="234"/>
      <c r="F27" s="235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  <c r="BE27" s="236"/>
      <c r="BF27" s="236"/>
      <c r="BG27" s="236"/>
      <c r="BH27" s="236"/>
      <c r="BI27" s="236"/>
      <c r="BJ27" s="236"/>
      <c r="BK27" s="236"/>
      <c r="BL27" s="236"/>
      <c r="BM27" s="236"/>
      <c r="BN27" s="236"/>
      <c r="BO27" s="236"/>
      <c r="BP27" s="236"/>
      <c r="BQ27" s="236"/>
      <c r="BR27" s="236"/>
      <c r="BS27" s="236"/>
      <c r="BT27" s="236"/>
      <c r="BU27" s="236"/>
      <c r="BV27" s="236"/>
      <c r="BW27" s="236"/>
      <c r="BX27" s="236"/>
      <c r="BY27" s="236"/>
      <c r="BZ27" s="236"/>
      <c r="CA27" s="236"/>
      <c r="CB27" s="236"/>
      <c r="CC27" s="236"/>
      <c r="CD27" s="236"/>
      <c r="CE27" s="236"/>
      <c r="CF27" s="236"/>
      <c r="CG27" s="236"/>
      <c r="CH27" s="236"/>
      <c r="CI27" s="236"/>
      <c r="CJ27" s="236"/>
      <c r="CK27" s="236"/>
      <c r="CL27" s="236"/>
      <c r="CM27" s="236"/>
      <c r="CN27" s="236"/>
      <c r="CO27" s="236"/>
      <c r="CP27" s="236"/>
      <c r="CQ27" s="236"/>
      <c r="CR27" s="236"/>
      <c r="CS27" s="236"/>
      <c r="CT27" s="236"/>
      <c r="CU27" s="236"/>
      <c r="CV27" s="236"/>
      <c r="CW27" s="236"/>
      <c r="CX27" s="236"/>
      <c r="CY27" s="236"/>
      <c r="CZ27" s="236"/>
      <c r="DA27" s="236"/>
      <c r="DB27" s="236"/>
      <c r="DC27" s="236"/>
      <c r="DD27" s="236"/>
      <c r="DE27" s="236"/>
      <c r="DF27" s="236"/>
      <c r="DG27" s="236"/>
      <c r="DH27" s="236"/>
      <c r="DI27" s="236"/>
      <c r="DJ27" s="236"/>
      <c r="DK27" s="236"/>
      <c r="DL27" s="236"/>
      <c r="DM27" s="236"/>
      <c r="DN27" s="236"/>
      <c r="DO27" s="236"/>
      <c r="DP27" s="236"/>
      <c r="DQ27" s="236"/>
      <c r="DR27" s="236"/>
      <c r="DS27" s="236"/>
      <c r="DT27" s="236"/>
      <c r="DU27" s="236"/>
      <c r="DV27" s="236"/>
      <c r="DW27" s="236"/>
      <c r="DX27" s="236"/>
      <c r="DY27" s="236"/>
      <c r="DZ27" s="236"/>
      <c r="EA27" s="236"/>
      <c r="EB27" s="236"/>
      <c r="EC27" s="236"/>
      <c r="ED27" s="236"/>
      <c r="EE27" s="236"/>
      <c r="EF27" s="236"/>
      <c r="EG27" s="236"/>
      <c r="EH27" s="236"/>
      <c r="EI27" s="236"/>
      <c r="EJ27" s="236"/>
      <c r="EK27" s="236"/>
      <c r="EL27" s="236"/>
      <c r="EM27" s="236"/>
      <c r="EN27" s="236"/>
      <c r="EO27" s="236"/>
      <c r="EP27" s="236"/>
      <c r="EQ27" s="236"/>
      <c r="ER27" s="236"/>
      <c r="ES27" s="236"/>
      <c r="ET27" s="236"/>
      <c r="EU27" s="236"/>
      <c r="EV27" s="236"/>
      <c r="EW27" s="236"/>
      <c r="EX27" s="236"/>
      <c r="EY27" s="236"/>
      <c r="EZ27" s="236"/>
      <c r="FA27" s="236"/>
      <c r="FB27" s="236"/>
      <c r="FC27" s="236"/>
      <c r="FD27" s="236"/>
      <c r="FE27" s="236"/>
      <c r="FF27" s="236"/>
      <c r="FG27" s="236"/>
      <c r="FH27" s="236"/>
      <c r="FI27" s="236"/>
      <c r="FJ27" s="236"/>
      <c r="FK27" s="236"/>
      <c r="FL27" s="236"/>
      <c r="FM27" s="236"/>
      <c r="FN27" s="236"/>
      <c r="FO27" s="236"/>
      <c r="FP27" s="236"/>
      <c r="FQ27" s="236"/>
      <c r="FR27" s="236"/>
      <c r="FS27" s="236"/>
      <c r="FT27" s="236"/>
      <c r="FU27" s="236"/>
      <c r="FV27" s="236"/>
      <c r="FW27" s="236"/>
      <c r="FX27" s="236"/>
      <c r="FY27" s="236"/>
      <c r="FZ27" s="236"/>
      <c r="GA27" s="236"/>
      <c r="GB27" s="236"/>
      <c r="GC27" s="236"/>
      <c r="GD27" s="236"/>
      <c r="GE27" s="236"/>
      <c r="GF27" s="236"/>
      <c r="GG27" s="236"/>
      <c r="GH27" s="236"/>
      <c r="GI27" s="236"/>
      <c r="GJ27" s="236"/>
      <c r="GK27" s="236"/>
      <c r="GL27" s="236"/>
      <c r="GM27" s="236"/>
      <c r="GN27" s="236"/>
      <c r="GO27" s="236"/>
      <c r="GP27" s="236"/>
      <c r="GQ27" s="236"/>
      <c r="GR27" s="236"/>
      <c r="GS27" s="236"/>
      <c r="GT27" s="236"/>
      <c r="GU27" s="236"/>
      <c r="GV27" s="236"/>
      <c r="GW27" s="236"/>
      <c r="GX27" s="236"/>
      <c r="GY27" s="236"/>
      <c r="GZ27" s="236"/>
      <c r="HA27" s="236"/>
    </row>
    <row r="28" s="211" customFormat="1" ht="21" customHeight="1" spans="1:209">
      <c r="A28" s="237" t="s">
        <v>1395</v>
      </c>
      <c r="B28" s="233"/>
      <c r="C28" s="233"/>
      <c r="D28" s="233">
        <v>0</v>
      </c>
      <c r="E28" s="234"/>
      <c r="F28" s="235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236"/>
      <c r="BL28" s="236"/>
      <c r="BM28" s="236"/>
      <c r="BN28" s="236"/>
      <c r="BO28" s="236"/>
      <c r="BP28" s="236"/>
      <c r="BQ28" s="236"/>
      <c r="BR28" s="236"/>
      <c r="BS28" s="236"/>
      <c r="BT28" s="236"/>
      <c r="BU28" s="236"/>
      <c r="BV28" s="236"/>
      <c r="BW28" s="236"/>
      <c r="BX28" s="236"/>
      <c r="BY28" s="236"/>
      <c r="BZ28" s="236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36"/>
      <c r="CL28" s="236"/>
      <c r="CM28" s="236"/>
      <c r="CN28" s="236"/>
      <c r="CO28" s="236"/>
      <c r="CP28" s="236"/>
      <c r="CQ28" s="236"/>
      <c r="CR28" s="236"/>
      <c r="CS28" s="236"/>
      <c r="CT28" s="236"/>
      <c r="CU28" s="236"/>
      <c r="CV28" s="236"/>
      <c r="CW28" s="236"/>
      <c r="CX28" s="236"/>
      <c r="CY28" s="236"/>
      <c r="CZ28" s="236"/>
      <c r="DA28" s="236"/>
      <c r="DB28" s="236"/>
      <c r="DC28" s="236"/>
      <c r="DD28" s="236"/>
      <c r="DE28" s="236"/>
      <c r="DF28" s="236"/>
      <c r="DG28" s="236"/>
      <c r="DH28" s="236"/>
      <c r="DI28" s="236"/>
      <c r="DJ28" s="236"/>
      <c r="DK28" s="236"/>
      <c r="DL28" s="236"/>
      <c r="DM28" s="236"/>
      <c r="DN28" s="236"/>
      <c r="DO28" s="236"/>
      <c r="DP28" s="236"/>
      <c r="DQ28" s="236"/>
      <c r="DR28" s="236"/>
      <c r="DS28" s="236"/>
      <c r="DT28" s="236"/>
      <c r="DU28" s="236"/>
      <c r="DV28" s="236"/>
      <c r="DW28" s="236"/>
      <c r="DX28" s="236"/>
      <c r="DY28" s="236"/>
      <c r="DZ28" s="236"/>
      <c r="EA28" s="236"/>
      <c r="EB28" s="236"/>
      <c r="EC28" s="236"/>
      <c r="ED28" s="236"/>
      <c r="EE28" s="236"/>
      <c r="EF28" s="236"/>
      <c r="EG28" s="236"/>
      <c r="EH28" s="236"/>
      <c r="EI28" s="236"/>
      <c r="EJ28" s="236"/>
      <c r="EK28" s="236"/>
      <c r="EL28" s="236"/>
      <c r="EM28" s="236"/>
      <c r="EN28" s="236"/>
      <c r="EO28" s="236"/>
      <c r="EP28" s="236"/>
      <c r="EQ28" s="236"/>
      <c r="ER28" s="236"/>
      <c r="ES28" s="236"/>
      <c r="ET28" s="236"/>
      <c r="EU28" s="236"/>
      <c r="EV28" s="236"/>
      <c r="EW28" s="236"/>
      <c r="EX28" s="236"/>
      <c r="EY28" s="236"/>
      <c r="EZ28" s="236"/>
      <c r="FA28" s="236"/>
      <c r="FB28" s="236"/>
      <c r="FC28" s="236"/>
      <c r="FD28" s="236"/>
      <c r="FE28" s="236"/>
      <c r="FF28" s="236"/>
      <c r="FG28" s="236"/>
      <c r="FH28" s="236"/>
      <c r="FI28" s="236"/>
      <c r="FJ28" s="236"/>
      <c r="FK28" s="236"/>
      <c r="FL28" s="236"/>
      <c r="FM28" s="236"/>
      <c r="FN28" s="236"/>
      <c r="FO28" s="236"/>
      <c r="FP28" s="236"/>
      <c r="FQ28" s="236"/>
      <c r="FR28" s="236"/>
      <c r="FS28" s="236"/>
      <c r="FT28" s="236"/>
      <c r="FU28" s="236"/>
      <c r="FV28" s="236"/>
      <c r="FW28" s="236"/>
      <c r="FX28" s="236"/>
      <c r="FY28" s="236"/>
      <c r="FZ28" s="236"/>
      <c r="GA28" s="236"/>
      <c r="GB28" s="236"/>
      <c r="GC28" s="236"/>
      <c r="GD28" s="236"/>
      <c r="GE28" s="236"/>
      <c r="GF28" s="236"/>
      <c r="GG28" s="236"/>
      <c r="GH28" s="236"/>
      <c r="GI28" s="236"/>
      <c r="GJ28" s="236"/>
      <c r="GK28" s="236"/>
      <c r="GL28" s="236"/>
      <c r="GM28" s="236"/>
      <c r="GN28" s="236"/>
      <c r="GO28" s="236"/>
      <c r="GP28" s="236"/>
      <c r="GQ28" s="236"/>
      <c r="GR28" s="236"/>
      <c r="GS28" s="236"/>
      <c r="GT28" s="236"/>
      <c r="GU28" s="236"/>
      <c r="GV28" s="236"/>
      <c r="GW28" s="236"/>
      <c r="GX28" s="236"/>
      <c r="GY28" s="236"/>
      <c r="GZ28" s="236"/>
      <c r="HA28" s="236"/>
    </row>
    <row r="29" s="211" customFormat="1" ht="21" customHeight="1" spans="1:209">
      <c r="A29" s="237" t="s">
        <v>1396</v>
      </c>
      <c r="B29" s="233"/>
      <c r="C29" s="233"/>
      <c r="D29" s="233">
        <v>0</v>
      </c>
      <c r="E29" s="234"/>
      <c r="F29" s="235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236"/>
      <c r="BL29" s="236"/>
      <c r="BM29" s="236"/>
      <c r="BN29" s="236"/>
      <c r="BO29" s="236"/>
      <c r="BP29" s="236"/>
      <c r="BQ29" s="236"/>
      <c r="BR29" s="236"/>
      <c r="BS29" s="236"/>
      <c r="BT29" s="236"/>
      <c r="BU29" s="236"/>
      <c r="BV29" s="236"/>
      <c r="BW29" s="236"/>
      <c r="BX29" s="236"/>
      <c r="BY29" s="236"/>
      <c r="BZ29" s="236"/>
      <c r="CA29" s="236"/>
      <c r="CB29" s="236"/>
      <c r="CC29" s="236"/>
      <c r="CD29" s="236"/>
      <c r="CE29" s="236"/>
      <c r="CF29" s="236"/>
      <c r="CG29" s="236"/>
      <c r="CH29" s="236"/>
      <c r="CI29" s="236"/>
      <c r="CJ29" s="236"/>
      <c r="CK29" s="236"/>
      <c r="CL29" s="236"/>
      <c r="CM29" s="236"/>
      <c r="CN29" s="236"/>
      <c r="CO29" s="236"/>
      <c r="CP29" s="236"/>
      <c r="CQ29" s="236"/>
      <c r="CR29" s="236"/>
      <c r="CS29" s="236"/>
      <c r="CT29" s="236"/>
      <c r="CU29" s="236"/>
      <c r="CV29" s="236"/>
      <c r="CW29" s="236"/>
      <c r="CX29" s="236"/>
      <c r="CY29" s="236"/>
      <c r="CZ29" s="236"/>
      <c r="DA29" s="236"/>
      <c r="DB29" s="236"/>
      <c r="DC29" s="236"/>
      <c r="DD29" s="236"/>
      <c r="DE29" s="236"/>
      <c r="DF29" s="236"/>
      <c r="DG29" s="236"/>
      <c r="DH29" s="236"/>
      <c r="DI29" s="236"/>
      <c r="DJ29" s="236"/>
      <c r="DK29" s="236"/>
      <c r="DL29" s="236"/>
      <c r="DM29" s="236"/>
      <c r="DN29" s="236"/>
      <c r="DO29" s="236"/>
      <c r="DP29" s="236"/>
      <c r="DQ29" s="236"/>
      <c r="DR29" s="236"/>
      <c r="DS29" s="236"/>
      <c r="DT29" s="236"/>
      <c r="DU29" s="236"/>
      <c r="DV29" s="236"/>
      <c r="DW29" s="236"/>
      <c r="DX29" s="236"/>
      <c r="DY29" s="236"/>
      <c r="DZ29" s="236"/>
      <c r="EA29" s="236"/>
      <c r="EB29" s="236"/>
      <c r="EC29" s="236"/>
      <c r="ED29" s="236"/>
      <c r="EE29" s="236"/>
      <c r="EF29" s="236"/>
      <c r="EG29" s="236"/>
      <c r="EH29" s="236"/>
      <c r="EI29" s="236"/>
      <c r="EJ29" s="236"/>
      <c r="EK29" s="236"/>
      <c r="EL29" s="236"/>
      <c r="EM29" s="236"/>
      <c r="EN29" s="236"/>
      <c r="EO29" s="236"/>
      <c r="EP29" s="236"/>
      <c r="EQ29" s="236"/>
      <c r="ER29" s="236"/>
      <c r="ES29" s="236"/>
      <c r="ET29" s="236"/>
      <c r="EU29" s="236"/>
      <c r="EV29" s="236"/>
      <c r="EW29" s="236"/>
      <c r="EX29" s="236"/>
      <c r="EY29" s="236"/>
      <c r="EZ29" s="236"/>
      <c r="FA29" s="236"/>
      <c r="FB29" s="236"/>
      <c r="FC29" s="236"/>
      <c r="FD29" s="236"/>
      <c r="FE29" s="236"/>
      <c r="FF29" s="236"/>
      <c r="FG29" s="236"/>
      <c r="FH29" s="236"/>
      <c r="FI29" s="236"/>
      <c r="FJ29" s="236"/>
      <c r="FK29" s="236"/>
      <c r="FL29" s="236"/>
      <c r="FM29" s="236"/>
      <c r="FN29" s="236"/>
      <c r="FO29" s="236"/>
      <c r="FP29" s="236"/>
      <c r="FQ29" s="236"/>
      <c r="FR29" s="236"/>
      <c r="FS29" s="236"/>
      <c r="FT29" s="236"/>
      <c r="FU29" s="236"/>
      <c r="FV29" s="236"/>
      <c r="FW29" s="236"/>
      <c r="FX29" s="236"/>
      <c r="FY29" s="236"/>
      <c r="FZ29" s="236"/>
      <c r="GA29" s="236"/>
      <c r="GB29" s="236"/>
      <c r="GC29" s="236"/>
      <c r="GD29" s="236"/>
      <c r="GE29" s="236"/>
      <c r="GF29" s="236"/>
      <c r="GG29" s="236"/>
      <c r="GH29" s="236"/>
      <c r="GI29" s="236"/>
      <c r="GJ29" s="236"/>
      <c r="GK29" s="236"/>
      <c r="GL29" s="236"/>
      <c r="GM29" s="236"/>
      <c r="GN29" s="236"/>
      <c r="GO29" s="236"/>
      <c r="GP29" s="236"/>
      <c r="GQ29" s="236"/>
      <c r="GR29" s="236"/>
      <c r="GS29" s="236"/>
      <c r="GT29" s="236"/>
      <c r="GU29" s="236"/>
      <c r="GV29" s="236"/>
      <c r="GW29" s="236"/>
      <c r="GX29" s="236"/>
      <c r="GY29" s="236"/>
      <c r="GZ29" s="236"/>
      <c r="HA29" s="236"/>
    </row>
    <row r="30" s="211" customFormat="1" ht="21" customHeight="1" spans="1:209">
      <c r="A30" s="237" t="s">
        <v>1397</v>
      </c>
      <c r="B30" s="233"/>
      <c r="C30" s="233"/>
      <c r="D30" s="233">
        <v>0</v>
      </c>
      <c r="E30" s="234"/>
      <c r="F30" s="235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236"/>
      <c r="BL30" s="236"/>
      <c r="BM30" s="236"/>
      <c r="BN30" s="236"/>
      <c r="BO30" s="236"/>
      <c r="BP30" s="236"/>
      <c r="BQ30" s="236"/>
      <c r="BR30" s="236"/>
      <c r="BS30" s="236"/>
      <c r="BT30" s="236"/>
      <c r="BU30" s="236"/>
      <c r="BV30" s="236"/>
      <c r="BW30" s="236"/>
      <c r="BX30" s="236"/>
      <c r="BY30" s="236"/>
      <c r="BZ30" s="236"/>
      <c r="CA30" s="236"/>
      <c r="CB30" s="236"/>
      <c r="CC30" s="236"/>
      <c r="CD30" s="236"/>
      <c r="CE30" s="236"/>
      <c r="CF30" s="236"/>
      <c r="CG30" s="236"/>
      <c r="CH30" s="236"/>
      <c r="CI30" s="236"/>
      <c r="CJ30" s="236"/>
      <c r="CK30" s="236"/>
      <c r="CL30" s="236"/>
      <c r="CM30" s="236"/>
      <c r="CN30" s="236"/>
      <c r="CO30" s="236"/>
      <c r="CP30" s="236"/>
      <c r="CQ30" s="236"/>
      <c r="CR30" s="236"/>
      <c r="CS30" s="236"/>
      <c r="CT30" s="236"/>
      <c r="CU30" s="236"/>
      <c r="CV30" s="236"/>
      <c r="CW30" s="236"/>
      <c r="CX30" s="236"/>
      <c r="CY30" s="236"/>
      <c r="CZ30" s="236"/>
      <c r="DA30" s="236"/>
      <c r="DB30" s="236"/>
      <c r="DC30" s="236"/>
      <c r="DD30" s="236"/>
      <c r="DE30" s="236"/>
      <c r="DF30" s="236"/>
      <c r="DG30" s="236"/>
      <c r="DH30" s="236"/>
      <c r="DI30" s="236"/>
      <c r="DJ30" s="236"/>
      <c r="DK30" s="236"/>
      <c r="DL30" s="236"/>
      <c r="DM30" s="236"/>
      <c r="DN30" s="236"/>
      <c r="DO30" s="236"/>
      <c r="DP30" s="236"/>
      <c r="DQ30" s="236"/>
      <c r="DR30" s="236"/>
      <c r="DS30" s="236"/>
      <c r="DT30" s="236"/>
      <c r="DU30" s="236"/>
      <c r="DV30" s="236"/>
      <c r="DW30" s="236"/>
      <c r="DX30" s="236"/>
      <c r="DY30" s="236"/>
      <c r="DZ30" s="236"/>
      <c r="EA30" s="236"/>
      <c r="EB30" s="236"/>
      <c r="EC30" s="236"/>
      <c r="ED30" s="236"/>
      <c r="EE30" s="236"/>
      <c r="EF30" s="236"/>
      <c r="EG30" s="236"/>
      <c r="EH30" s="236"/>
      <c r="EI30" s="236"/>
      <c r="EJ30" s="236"/>
      <c r="EK30" s="236"/>
      <c r="EL30" s="236"/>
      <c r="EM30" s="236"/>
      <c r="EN30" s="236"/>
      <c r="EO30" s="236"/>
      <c r="EP30" s="236"/>
      <c r="EQ30" s="236"/>
      <c r="ER30" s="236"/>
      <c r="ES30" s="236"/>
      <c r="ET30" s="236"/>
      <c r="EU30" s="236"/>
      <c r="EV30" s="236"/>
      <c r="EW30" s="236"/>
      <c r="EX30" s="236"/>
      <c r="EY30" s="236"/>
      <c r="EZ30" s="236"/>
      <c r="FA30" s="236"/>
      <c r="FB30" s="236"/>
      <c r="FC30" s="236"/>
      <c r="FD30" s="236"/>
      <c r="FE30" s="236"/>
      <c r="FF30" s="236"/>
      <c r="FG30" s="236"/>
      <c r="FH30" s="236"/>
      <c r="FI30" s="236"/>
      <c r="FJ30" s="236"/>
      <c r="FK30" s="236"/>
      <c r="FL30" s="236"/>
      <c r="FM30" s="236"/>
      <c r="FN30" s="236"/>
      <c r="FO30" s="236"/>
      <c r="FP30" s="236"/>
      <c r="FQ30" s="236"/>
      <c r="FR30" s="236"/>
      <c r="FS30" s="236"/>
      <c r="FT30" s="236"/>
      <c r="FU30" s="236"/>
      <c r="FV30" s="236"/>
      <c r="FW30" s="236"/>
      <c r="FX30" s="236"/>
      <c r="FY30" s="236"/>
      <c r="FZ30" s="236"/>
      <c r="GA30" s="236"/>
      <c r="GB30" s="236"/>
      <c r="GC30" s="236"/>
      <c r="GD30" s="236"/>
      <c r="GE30" s="236"/>
      <c r="GF30" s="236"/>
      <c r="GG30" s="236"/>
      <c r="GH30" s="236"/>
      <c r="GI30" s="236"/>
      <c r="GJ30" s="236"/>
      <c r="GK30" s="236"/>
      <c r="GL30" s="236"/>
      <c r="GM30" s="236"/>
      <c r="GN30" s="236"/>
      <c r="GO30" s="236"/>
      <c r="GP30" s="236"/>
      <c r="GQ30" s="236"/>
      <c r="GR30" s="236"/>
      <c r="GS30" s="236"/>
      <c r="GT30" s="236"/>
      <c r="GU30" s="236"/>
      <c r="GV30" s="236"/>
      <c r="GW30" s="236"/>
      <c r="GX30" s="236"/>
      <c r="GY30" s="236"/>
      <c r="GZ30" s="236"/>
      <c r="HA30" s="236"/>
    </row>
    <row r="31" s="211" customFormat="1" ht="21" customHeight="1" spans="1:209">
      <c r="A31" s="237" t="s">
        <v>1133</v>
      </c>
      <c r="B31" s="233"/>
      <c r="C31" s="233"/>
      <c r="D31" s="233">
        <v>0</v>
      </c>
      <c r="E31" s="234"/>
      <c r="F31" s="235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236"/>
      <c r="BM31" s="236"/>
      <c r="BN31" s="236"/>
      <c r="BO31" s="236"/>
      <c r="BP31" s="236"/>
      <c r="BQ31" s="236"/>
      <c r="BR31" s="236"/>
      <c r="BS31" s="236"/>
      <c r="BT31" s="236"/>
      <c r="BU31" s="236"/>
      <c r="BV31" s="236"/>
      <c r="BW31" s="236"/>
      <c r="BX31" s="236"/>
      <c r="BY31" s="236"/>
      <c r="BZ31" s="236"/>
      <c r="CA31" s="236"/>
      <c r="CB31" s="236"/>
      <c r="CC31" s="236"/>
      <c r="CD31" s="236"/>
      <c r="CE31" s="236"/>
      <c r="CF31" s="236"/>
      <c r="CG31" s="236"/>
      <c r="CH31" s="236"/>
      <c r="CI31" s="236"/>
      <c r="CJ31" s="236"/>
      <c r="CK31" s="236"/>
      <c r="CL31" s="236"/>
      <c r="CM31" s="236"/>
      <c r="CN31" s="236"/>
      <c r="CO31" s="236"/>
      <c r="CP31" s="236"/>
      <c r="CQ31" s="236"/>
      <c r="CR31" s="236"/>
      <c r="CS31" s="236"/>
      <c r="CT31" s="236"/>
      <c r="CU31" s="236"/>
      <c r="CV31" s="236"/>
      <c r="CW31" s="236"/>
      <c r="CX31" s="236"/>
      <c r="CY31" s="236"/>
      <c r="CZ31" s="236"/>
      <c r="DA31" s="236"/>
      <c r="DB31" s="236"/>
      <c r="DC31" s="236"/>
      <c r="DD31" s="236"/>
      <c r="DE31" s="236"/>
      <c r="DF31" s="236"/>
      <c r="DG31" s="236"/>
      <c r="DH31" s="236"/>
      <c r="DI31" s="236"/>
      <c r="DJ31" s="236"/>
      <c r="DK31" s="236"/>
      <c r="DL31" s="236"/>
      <c r="DM31" s="236"/>
      <c r="DN31" s="236"/>
      <c r="DO31" s="236"/>
      <c r="DP31" s="236"/>
      <c r="DQ31" s="236"/>
      <c r="DR31" s="236"/>
      <c r="DS31" s="236"/>
      <c r="DT31" s="236"/>
      <c r="DU31" s="236"/>
      <c r="DV31" s="236"/>
      <c r="DW31" s="236"/>
      <c r="DX31" s="236"/>
      <c r="DY31" s="236"/>
      <c r="DZ31" s="236"/>
      <c r="EA31" s="236"/>
      <c r="EB31" s="236"/>
      <c r="EC31" s="236"/>
      <c r="ED31" s="236"/>
      <c r="EE31" s="236"/>
      <c r="EF31" s="236"/>
      <c r="EG31" s="236"/>
      <c r="EH31" s="236"/>
      <c r="EI31" s="236"/>
      <c r="EJ31" s="236"/>
      <c r="EK31" s="236"/>
      <c r="EL31" s="236"/>
      <c r="EM31" s="236"/>
      <c r="EN31" s="236"/>
      <c r="EO31" s="236"/>
      <c r="EP31" s="236"/>
      <c r="EQ31" s="236"/>
      <c r="ER31" s="236"/>
      <c r="ES31" s="236"/>
      <c r="ET31" s="236"/>
      <c r="EU31" s="236"/>
      <c r="EV31" s="236"/>
      <c r="EW31" s="236"/>
      <c r="EX31" s="236"/>
      <c r="EY31" s="236"/>
      <c r="EZ31" s="236"/>
      <c r="FA31" s="236"/>
      <c r="FB31" s="236"/>
      <c r="FC31" s="236"/>
      <c r="FD31" s="236"/>
      <c r="FE31" s="236"/>
      <c r="FF31" s="236"/>
      <c r="FG31" s="236"/>
      <c r="FH31" s="236"/>
      <c r="FI31" s="236"/>
      <c r="FJ31" s="236"/>
      <c r="FK31" s="236"/>
      <c r="FL31" s="236"/>
      <c r="FM31" s="236"/>
      <c r="FN31" s="236"/>
      <c r="FO31" s="236"/>
      <c r="FP31" s="236"/>
      <c r="FQ31" s="236"/>
      <c r="FR31" s="236"/>
      <c r="FS31" s="236"/>
      <c r="FT31" s="236"/>
      <c r="FU31" s="236"/>
      <c r="FV31" s="236"/>
      <c r="FW31" s="236"/>
      <c r="FX31" s="236"/>
      <c r="FY31" s="236"/>
      <c r="FZ31" s="236"/>
      <c r="GA31" s="236"/>
      <c r="GB31" s="236"/>
      <c r="GC31" s="236"/>
      <c r="GD31" s="236"/>
      <c r="GE31" s="236"/>
      <c r="GF31" s="236"/>
      <c r="GG31" s="236"/>
      <c r="GH31" s="236"/>
      <c r="GI31" s="236"/>
      <c r="GJ31" s="236"/>
      <c r="GK31" s="236"/>
      <c r="GL31" s="236"/>
      <c r="GM31" s="236"/>
      <c r="GN31" s="236"/>
      <c r="GO31" s="236"/>
      <c r="GP31" s="236"/>
      <c r="GQ31" s="236"/>
      <c r="GR31" s="236"/>
      <c r="GS31" s="236"/>
      <c r="GT31" s="236"/>
      <c r="GU31" s="236"/>
      <c r="GV31" s="236"/>
      <c r="GW31" s="236"/>
      <c r="GX31" s="236"/>
      <c r="GY31" s="236"/>
      <c r="GZ31" s="236"/>
      <c r="HA31" s="236"/>
    </row>
    <row r="32" s="211" customFormat="1" ht="21" customHeight="1" spans="1:209">
      <c r="A32" s="237" t="s">
        <v>1398</v>
      </c>
      <c r="B32" s="233"/>
      <c r="C32" s="233">
        <v>3346</v>
      </c>
      <c r="D32" s="233">
        <v>3346</v>
      </c>
      <c r="E32" s="234">
        <f>D32/C32*100</f>
        <v>100</v>
      </c>
      <c r="F32" s="235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6"/>
      <c r="BN32" s="236"/>
      <c r="BO32" s="236"/>
      <c r="BP32" s="236"/>
      <c r="BQ32" s="236"/>
      <c r="BR32" s="236"/>
      <c r="BS32" s="236"/>
      <c r="BT32" s="236"/>
      <c r="BU32" s="236"/>
      <c r="BV32" s="236"/>
      <c r="BW32" s="236"/>
      <c r="BX32" s="236"/>
      <c r="BY32" s="236"/>
      <c r="BZ32" s="236"/>
      <c r="CA32" s="236"/>
      <c r="CB32" s="236"/>
      <c r="CC32" s="236"/>
      <c r="CD32" s="236"/>
      <c r="CE32" s="236"/>
      <c r="CF32" s="236"/>
      <c r="CG32" s="236"/>
      <c r="CH32" s="236"/>
      <c r="CI32" s="236"/>
      <c r="CJ32" s="236"/>
      <c r="CK32" s="236"/>
      <c r="CL32" s="236"/>
      <c r="CM32" s="236"/>
      <c r="CN32" s="236"/>
      <c r="CO32" s="236"/>
      <c r="CP32" s="236"/>
      <c r="CQ32" s="236"/>
      <c r="CR32" s="236"/>
      <c r="CS32" s="236"/>
      <c r="CT32" s="236"/>
      <c r="CU32" s="236"/>
      <c r="CV32" s="236"/>
      <c r="CW32" s="236"/>
      <c r="CX32" s="236"/>
      <c r="CY32" s="236"/>
      <c r="CZ32" s="236"/>
      <c r="DA32" s="236"/>
      <c r="DB32" s="236"/>
      <c r="DC32" s="236"/>
      <c r="DD32" s="236"/>
      <c r="DE32" s="236"/>
      <c r="DF32" s="236"/>
      <c r="DG32" s="236"/>
      <c r="DH32" s="236"/>
      <c r="DI32" s="236"/>
      <c r="DJ32" s="236"/>
      <c r="DK32" s="236"/>
      <c r="DL32" s="236"/>
      <c r="DM32" s="236"/>
      <c r="DN32" s="236"/>
      <c r="DO32" s="236"/>
      <c r="DP32" s="236"/>
      <c r="DQ32" s="236"/>
      <c r="DR32" s="236"/>
      <c r="DS32" s="236"/>
      <c r="DT32" s="236"/>
      <c r="DU32" s="236"/>
      <c r="DV32" s="236"/>
      <c r="DW32" s="236"/>
      <c r="DX32" s="236"/>
      <c r="DY32" s="236"/>
      <c r="DZ32" s="236"/>
      <c r="EA32" s="236"/>
      <c r="EB32" s="236"/>
      <c r="EC32" s="236"/>
      <c r="ED32" s="236"/>
      <c r="EE32" s="236"/>
      <c r="EF32" s="236"/>
      <c r="EG32" s="236"/>
      <c r="EH32" s="236"/>
      <c r="EI32" s="236"/>
      <c r="EJ32" s="236"/>
      <c r="EK32" s="236"/>
      <c r="EL32" s="236"/>
      <c r="EM32" s="236"/>
      <c r="EN32" s="236"/>
      <c r="EO32" s="236"/>
      <c r="EP32" s="236"/>
      <c r="EQ32" s="236"/>
      <c r="ER32" s="236"/>
      <c r="ES32" s="236"/>
      <c r="ET32" s="236"/>
      <c r="EU32" s="236"/>
      <c r="EV32" s="236"/>
      <c r="EW32" s="236"/>
      <c r="EX32" s="236"/>
      <c r="EY32" s="236"/>
      <c r="EZ32" s="236"/>
      <c r="FA32" s="236"/>
      <c r="FB32" s="236"/>
      <c r="FC32" s="236"/>
      <c r="FD32" s="236"/>
      <c r="FE32" s="236"/>
      <c r="FF32" s="236"/>
      <c r="FG32" s="236"/>
      <c r="FH32" s="236"/>
      <c r="FI32" s="236"/>
      <c r="FJ32" s="236"/>
      <c r="FK32" s="236"/>
      <c r="FL32" s="236"/>
      <c r="FM32" s="236"/>
      <c r="FN32" s="236"/>
      <c r="FO32" s="236"/>
      <c r="FP32" s="236"/>
      <c r="FQ32" s="236"/>
      <c r="FR32" s="236"/>
      <c r="FS32" s="236"/>
      <c r="FT32" s="236"/>
      <c r="FU32" s="236"/>
      <c r="FV32" s="236"/>
      <c r="FW32" s="236"/>
      <c r="FX32" s="236"/>
      <c r="FY32" s="236"/>
      <c r="FZ32" s="236"/>
      <c r="GA32" s="236"/>
      <c r="GB32" s="236"/>
      <c r="GC32" s="236"/>
      <c r="GD32" s="236"/>
      <c r="GE32" s="236"/>
      <c r="GF32" s="236"/>
      <c r="GG32" s="236"/>
      <c r="GH32" s="236"/>
      <c r="GI32" s="236"/>
      <c r="GJ32" s="236"/>
      <c r="GK32" s="236"/>
      <c r="GL32" s="236"/>
      <c r="GM32" s="236"/>
      <c r="GN32" s="236"/>
      <c r="GO32" s="236"/>
      <c r="GP32" s="236"/>
      <c r="GQ32" s="236"/>
      <c r="GR32" s="236"/>
      <c r="GS32" s="236"/>
      <c r="GT32" s="236"/>
      <c r="GU32" s="236"/>
      <c r="GV32" s="236"/>
      <c r="GW32" s="236"/>
      <c r="GX32" s="236"/>
      <c r="GY32" s="236"/>
      <c r="GZ32" s="236"/>
      <c r="HA32" s="236"/>
    </row>
    <row r="33" s="211" customFormat="1" ht="21" customHeight="1" spans="1:209">
      <c r="A33" s="237" t="s">
        <v>1399</v>
      </c>
      <c r="B33" s="233"/>
      <c r="C33" s="233"/>
      <c r="D33" s="233">
        <v>0</v>
      </c>
      <c r="E33" s="234"/>
      <c r="F33" s="235"/>
      <c r="G33" s="236"/>
      <c r="H33" s="236">
        <v>3270</v>
      </c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R33" s="236"/>
      <c r="BS33" s="236"/>
      <c r="BT33" s="236"/>
      <c r="BU33" s="236"/>
      <c r="BV33" s="236"/>
      <c r="BW33" s="236"/>
      <c r="BX33" s="236"/>
      <c r="BY33" s="236"/>
      <c r="BZ33" s="236"/>
      <c r="CA33" s="236"/>
      <c r="CB33" s="236"/>
      <c r="CC33" s="236"/>
      <c r="CD33" s="236"/>
      <c r="CE33" s="236"/>
      <c r="CF33" s="236"/>
      <c r="CG33" s="236"/>
      <c r="CH33" s="236"/>
      <c r="CI33" s="236"/>
      <c r="CJ33" s="236"/>
      <c r="CK33" s="236"/>
      <c r="CL33" s="236"/>
      <c r="CM33" s="236"/>
      <c r="CN33" s="236"/>
      <c r="CO33" s="236"/>
      <c r="CP33" s="236"/>
      <c r="CQ33" s="236"/>
      <c r="CR33" s="236"/>
      <c r="CS33" s="236"/>
      <c r="CT33" s="236"/>
      <c r="CU33" s="236"/>
      <c r="CV33" s="236"/>
      <c r="CW33" s="236"/>
      <c r="CX33" s="236"/>
      <c r="CY33" s="236"/>
      <c r="CZ33" s="236"/>
      <c r="DA33" s="236"/>
      <c r="DB33" s="236"/>
      <c r="DC33" s="236"/>
      <c r="DD33" s="236"/>
      <c r="DE33" s="236"/>
      <c r="DF33" s="236"/>
      <c r="DG33" s="236"/>
      <c r="DH33" s="236"/>
      <c r="DI33" s="236"/>
      <c r="DJ33" s="236"/>
      <c r="DK33" s="236"/>
      <c r="DL33" s="236"/>
      <c r="DM33" s="236"/>
      <c r="DN33" s="236"/>
      <c r="DO33" s="236"/>
      <c r="DP33" s="236"/>
      <c r="DQ33" s="236"/>
      <c r="DR33" s="236"/>
      <c r="DS33" s="236"/>
      <c r="DT33" s="236"/>
      <c r="DU33" s="236"/>
      <c r="DV33" s="236"/>
      <c r="DW33" s="236"/>
      <c r="DX33" s="236"/>
      <c r="DY33" s="236"/>
      <c r="DZ33" s="236"/>
      <c r="EA33" s="236"/>
      <c r="EB33" s="236"/>
      <c r="EC33" s="236"/>
      <c r="ED33" s="236"/>
      <c r="EE33" s="236"/>
      <c r="EF33" s="236"/>
      <c r="EG33" s="236"/>
      <c r="EH33" s="236"/>
      <c r="EI33" s="236"/>
      <c r="EJ33" s="236"/>
      <c r="EK33" s="236"/>
      <c r="EL33" s="236"/>
      <c r="EM33" s="236"/>
      <c r="EN33" s="236"/>
      <c r="EO33" s="236"/>
      <c r="EP33" s="236"/>
      <c r="EQ33" s="236"/>
      <c r="ER33" s="236"/>
      <c r="ES33" s="236"/>
      <c r="ET33" s="236"/>
      <c r="EU33" s="236"/>
      <c r="EV33" s="236"/>
      <c r="EW33" s="236"/>
      <c r="EX33" s="236"/>
      <c r="EY33" s="236"/>
      <c r="EZ33" s="236"/>
      <c r="FA33" s="236"/>
      <c r="FB33" s="236"/>
      <c r="FC33" s="236"/>
      <c r="FD33" s="236"/>
      <c r="FE33" s="236"/>
      <c r="FF33" s="236"/>
      <c r="FG33" s="236"/>
      <c r="FH33" s="236"/>
      <c r="FI33" s="236"/>
      <c r="FJ33" s="236"/>
      <c r="FK33" s="236"/>
      <c r="FL33" s="236"/>
      <c r="FM33" s="236"/>
      <c r="FN33" s="236"/>
      <c r="FO33" s="236"/>
      <c r="FP33" s="236"/>
      <c r="FQ33" s="236"/>
      <c r="FR33" s="236"/>
      <c r="FS33" s="236"/>
      <c r="FT33" s="236"/>
      <c r="FU33" s="236"/>
      <c r="FV33" s="236"/>
      <c r="FW33" s="236"/>
      <c r="FX33" s="236"/>
      <c r="FY33" s="236"/>
      <c r="FZ33" s="236"/>
      <c r="GA33" s="236"/>
      <c r="GB33" s="236"/>
      <c r="GC33" s="236"/>
      <c r="GD33" s="236"/>
      <c r="GE33" s="236"/>
      <c r="GF33" s="236"/>
      <c r="GG33" s="236"/>
      <c r="GH33" s="236"/>
      <c r="GI33" s="236"/>
      <c r="GJ33" s="236"/>
      <c r="GK33" s="236"/>
      <c r="GL33" s="236"/>
      <c r="GM33" s="236"/>
      <c r="GN33" s="236"/>
      <c r="GO33" s="236"/>
      <c r="GP33" s="236"/>
      <c r="GQ33" s="236"/>
      <c r="GR33" s="236"/>
      <c r="GS33" s="236"/>
      <c r="GT33" s="236"/>
      <c r="GU33" s="236"/>
      <c r="GV33" s="236"/>
      <c r="GW33" s="236"/>
      <c r="GX33" s="236"/>
      <c r="GY33" s="236"/>
      <c r="GZ33" s="236"/>
      <c r="HA33" s="236"/>
    </row>
    <row r="34" s="211" customFormat="1" ht="21" customHeight="1" spans="1:209">
      <c r="A34" s="237" t="s">
        <v>1400</v>
      </c>
      <c r="B34" s="233"/>
      <c r="C34" s="233"/>
      <c r="D34" s="233">
        <v>0</v>
      </c>
      <c r="E34" s="234"/>
      <c r="F34" s="235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6"/>
      <c r="BN34" s="236"/>
      <c r="BO34" s="236"/>
      <c r="BP34" s="236"/>
      <c r="BQ34" s="236"/>
      <c r="BR34" s="236"/>
      <c r="BS34" s="236"/>
      <c r="BT34" s="236"/>
      <c r="BU34" s="236"/>
      <c r="BV34" s="236"/>
      <c r="BW34" s="236"/>
      <c r="BX34" s="236"/>
      <c r="BY34" s="236"/>
      <c r="BZ34" s="236"/>
      <c r="CA34" s="236"/>
      <c r="CB34" s="236"/>
      <c r="CC34" s="236"/>
      <c r="CD34" s="236"/>
      <c r="CE34" s="236"/>
      <c r="CF34" s="236"/>
      <c r="CG34" s="236"/>
      <c r="CH34" s="236"/>
      <c r="CI34" s="236"/>
      <c r="CJ34" s="236"/>
      <c r="CK34" s="236"/>
      <c r="CL34" s="236"/>
      <c r="CM34" s="236"/>
      <c r="CN34" s="236"/>
      <c r="CO34" s="236"/>
      <c r="CP34" s="236"/>
      <c r="CQ34" s="236"/>
      <c r="CR34" s="236"/>
      <c r="CS34" s="236"/>
      <c r="CT34" s="236"/>
      <c r="CU34" s="236"/>
      <c r="CV34" s="236"/>
      <c r="CW34" s="236"/>
      <c r="CX34" s="236"/>
      <c r="CY34" s="236"/>
      <c r="CZ34" s="236"/>
      <c r="DA34" s="236"/>
      <c r="DB34" s="236"/>
      <c r="DC34" s="236"/>
      <c r="DD34" s="236"/>
      <c r="DE34" s="236"/>
      <c r="DF34" s="236"/>
      <c r="DG34" s="236"/>
      <c r="DH34" s="236"/>
      <c r="DI34" s="236"/>
      <c r="DJ34" s="236"/>
      <c r="DK34" s="236"/>
      <c r="DL34" s="236"/>
      <c r="DM34" s="236"/>
      <c r="DN34" s="236"/>
      <c r="DO34" s="236"/>
      <c r="DP34" s="236"/>
      <c r="DQ34" s="236"/>
      <c r="DR34" s="236"/>
      <c r="DS34" s="236"/>
      <c r="DT34" s="236"/>
      <c r="DU34" s="236"/>
      <c r="DV34" s="236"/>
      <c r="DW34" s="236"/>
      <c r="DX34" s="236"/>
      <c r="DY34" s="236"/>
      <c r="DZ34" s="236"/>
      <c r="EA34" s="236"/>
      <c r="EB34" s="236"/>
      <c r="EC34" s="236"/>
      <c r="ED34" s="236"/>
      <c r="EE34" s="236"/>
      <c r="EF34" s="236"/>
      <c r="EG34" s="236"/>
      <c r="EH34" s="236"/>
      <c r="EI34" s="236"/>
      <c r="EJ34" s="236"/>
      <c r="EK34" s="236"/>
      <c r="EL34" s="236"/>
      <c r="EM34" s="236"/>
      <c r="EN34" s="236"/>
      <c r="EO34" s="236"/>
      <c r="EP34" s="236"/>
      <c r="EQ34" s="236"/>
      <c r="ER34" s="236"/>
      <c r="ES34" s="236"/>
      <c r="ET34" s="236"/>
      <c r="EU34" s="236"/>
      <c r="EV34" s="236"/>
      <c r="EW34" s="236"/>
      <c r="EX34" s="236"/>
      <c r="EY34" s="236"/>
      <c r="EZ34" s="236"/>
      <c r="FA34" s="236"/>
      <c r="FB34" s="236"/>
      <c r="FC34" s="236"/>
      <c r="FD34" s="236"/>
      <c r="FE34" s="236"/>
      <c r="FF34" s="236"/>
      <c r="FG34" s="236"/>
      <c r="FH34" s="236"/>
      <c r="FI34" s="236"/>
      <c r="FJ34" s="236"/>
      <c r="FK34" s="236"/>
      <c r="FL34" s="236"/>
      <c r="FM34" s="236"/>
      <c r="FN34" s="236"/>
      <c r="FO34" s="236"/>
      <c r="FP34" s="236"/>
      <c r="FQ34" s="236"/>
      <c r="FR34" s="236"/>
      <c r="FS34" s="236"/>
      <c r="FT34" s="236"/>
      <c r="FU34" s="236"/>
      <c r="FV34" s="236"/>
      <c r="FW34" s="236"/>
      <c r="FX34" s="236"/>
      <c r="FY34" s="236"/>
      <c r="FZ34" s="236"/>
      <c r="GA34" s="236"/>
      <c r="GB34" s="236"/>
      <c r="GC34" s="236"/>
      <c r="GD34" s="236"/>
      <c r="GE34" s="236"/>
      <c r="GF34" s="236"/>
      <c r="GG34" s="236"/>
      <c r="GH34" s="236"/>
      <c r="GI34" s="236"/>
      <c r="GJ34" s="236"/>
      <c r="GK34" s="236"/>
      <c r="GL34" s="236"/>
      <c r="GM34" s="236"/>
      <c r="GN34" s="236"/>
      <c r="GO34" s="236"/>
      <c r="GP34" s="236"/>
      <c r="GQ34" s="236"/>
      <c r="GR34" s="236"/>
      <c r="GS34" s="236"/>
      <c r="GT34" s="236"/>
      <c r="GU34" s="236"/>
      <c r="GV34" s="236"/>
      <c r="GW34" s="236"/>
      <c r="GX34" s="236"/>
      <c r="GY34" s="236"/>
      <c r="GZ34" s="236"/>
      <c r="HA34" s="236"/>
    </row>
    <row r="35" s="211" customFormat="1" ht="21" customHeight="1" spans="1:209">
      <c r="A35" s="237" t="s">
        <v>1401</v>
      </c>
      <c r="B35" s="233">
        <v>9792</v>
      </c>
      <c r="C35" s="233">
        <v>36478</v>
      </c>
      <c r="D35" s="233">
        <v>39244</v>
      </c>
      <c r="E35" s="234">
        <f t="shared" ref="E35:E39" si="4">D35/C35*100</f>
        <v>107.582652557706</v>
      </c>
      <c r="F35" s="235">
        <f t="shared" ref="F35:F39" si="5">D35/H35*100-100</f>
        <v>-46.3102306618874</v>
      </c>
      <c r="G35" s="236"/>
      <c r="H35" s="236">
        <v>73094</v>
      </c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6"/>
      <c r="BQ35" s="236"/>
      <c r="BR35" s="236"/>
      <c r="BS35" s="236"/>
      <c r="BT35" s="236"/>
      <c r="BU35" s="236"/>
      <c r="BV35" s="236"/>
      <c r="BW35" s="236"/>
      <c r="BX35" s="236"/>
      <c r="BY35" s="236"/>
      <c r="BZ35" s="236"/>
      <c r="CA35" s="236"/>
      <c r="CB35" s="236"/>
      <c r="CC35" s="236"/>
      <c r="CD35" s="236"/>
      <c r="CE35" s="236"/>
      <c r="CF35" s="236"/>
      <c r="CG35" s="236"/>
      <c r="CH35" s="236"/>
      <c r="CI35" s="236"/>
      <c r="CJ35" s="236"/>
      <c r="CK35" s="236"/>
      <c r="CL35" s="236"/>
      <c r="CM35" s="236"/>
      <c r="CN35" s="236"/>
      <c r="CO35" s="236"/>
      <c r="CP35" s="236"/>
      <c r="CQ35" s="236"/>
      <c r="CR35" s="236"/>
      <c r="CS35" s="236"/>
      <c r="CT35" s="236"/>
      <c r="CU35" s="236"/>
      <c r="CV35" s="236"/>
      <c r="CW35" s="236"/>
      <c r="CX35" s="236"/>
      <c r="CY35" s="236"/>
      <c r="CZ35" s="236"/>
      <c r="DA35" s="236"/>
      <c r="DB35" s="236"/>
      <c r="DC35" s="236"/>
      <c r="DD35" s="236"/>
      <c r="DE35" s="236"/>
      <c r="DF35" s="236"/>
      <c r="DG35" s="236"/>
      <c r="DH35" s="236"/>
      <c r="DI35" s="236"/>
      <c r="DJ35" s="236"/>
      <c r="DK35" s="236"/>
      <c r="DL35" s="236"/>
      <c r="DM35" s="236"/>
      <c r="DN35" s="236"/>
      <c r="DO35" s="236"/>
      <c r="DP35" s="236"/>
      <c r="DQ35" s="236"/>
      <c r="DR35" s="236"/>
      <c r="DS35" s="236"/>
      <c r="DT35" s="236"/>
      <c r="DU35" s="236"/>
      <c r="DV35" s="236"/>
      <c r="DW35" s="236"/>
      <c r="DX35" s="236"/>
      <c r="DY35" s="236"/>
      <c r="DZ35" s="236"/>
      <c r="EA35" s="236"/>
      <c r="EB35" s="236"/>
      <c r="EC35" s="236"/>
      <c r="ED35" s="236"/>
      <c r="EE35" s="236"/>
      <c r="EF35" s="236"/>
      <c r="EG35" s="236"/>
      <c r="EH35" s="236"/>
      <c r="EI35" s="236"/>
      <c r="EJ35" s="236"/>
      <c r="EK35" s="236"/>
      <c r="EL35" s="236"/>
      <c r="EM35" s="236"/>
      <c r="EN35" s="236"/>
      <c r="EO35" s="236"/>
      <c r="EP35" s="236"/>
      <c r="EQ35" s="236"/>
      <c r="ER35" s="236"/>
      <c r="ES35" s="236"/>
      <c r="ET35" s="236"/>
      <c r="EU35" s="236"/>
      <c r="EV35" s="236"/>
      <c r="EW35" s="236"/>
      <c r="EX35" s="236"/>
      <c r="EY35" s="236"/>
      <c r="EZ35" s="236"/>
      <c r="FA35" s="236"/>
      <c r="FB35" s="236"/>
      <c r="FC35" s="236"/>
      <c r="FD35" s="236"/>
      <c r="FE35" s="236"/>
      <c r="FF35" s="236"/>
      <c r="FG35" s="236"/>
      <c r="FH35" s="236"/>
      <c r="FI35" s="236"/>
      <c r="FJ35" s="236"/>
      <c r="FK35" s="236"/>
      <c r="FL35" s="236"/>
      <c r="FM35" s="236"/>
      <c r="FN35" s="236"/>
      <c r="FO35" s="236"/>
      <c r="FP35" s="236"/>
      <c r="FQ35" s="236"/>
      <c r="FR35" s="236"/>
      <c r="FS35" s="236"/>
      <c r="FT35" s="236"/>
      <c r="FU35" s="236"/>
      <c r="FV35" s="236"/>
      <c r="FW35" s="236"/>
      <c r="FX35" s="236"/>
      <c r="FY35" s="236"/>
      <c r="FZ35" s="236"/>
      <c r="GA35" s="236"/>
      <c r="GB35" s="236"/>
      <c r="GC35" s="236"/>
      <c r="GD35" s="236"/>
      <c r="GE35" s="236"/>
      <c r="GF35" s="236"/>
      <c r="GG35" s="236"/>
      <c r="GH35" s="236"/>
      <c r="GI35" s="236"/>
      <c r="GJ35" s="236"/>
      <c r="GK35" s="236"/>
      <c r="GL35" s="236"/>
      <c r="GM35" s="236"/>
      <c r="GN35" s="236"/>
      <c r="GO35" s="236"/>
      <c r="GP35" s="236"/>
      <c r="GQ35" s="236"/>
      <c r="GR35" s="236"/>
      <c r="GS35" s="236"/>
      <c r="GT35" s="236"/>
      <c r="GU35" s="236"/>
      <c r="GV35" s="236"/>
      <c r="GW35" s="236"/>
      <c r="GX35" s="236"/>
      <c r="GY35" s="236"/>
      <c r="GZ35" s="236"/>
      <c r="HA35" s="236"/>
    </row>
    <row r="36" s="211" customFormat="1" ht="21" customHeight="1" spans="1:209">
      <c r="A36" s="237" t="s">
        <v>1402</v>
      </c>
      <c r="B36" s="233"/>
      <c r="C36" s="233"/>
      <c r="D36" s="233"/>
      <c r="E36" s="234"/>
      <c r="F36" s="235"/>
      <c r="G36" s="236"/>
      <c r="H36" s="236">
        <v>0</v>
      </c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236"/>
      <c r="BT36" s="236"/>
      <c r="BU36" s="236"/>
      <c r="BV36" s="236"/>
      <c r="BW36" s="236"/>
      <c r="BX36" s="236"/>
      <c r="BY36" s="236"/>
      <c r="BZ36" s="236"/>
      <c r="CA36" s="236"/>
      <c r="CB36" s="236"/>
      <c r="CC36" s="236"/>
      <c r="CD36" s="236"/>
      <c r="CE36" s="236"/>
      <c r="CF36" s="236"/>
      <c r="CG36" s="236"/>
      <c r="CH36" s="236"/>
      <c r="CI36" s="236"/>
      <c r="CJ36" s="236"/>
      <c r="CK36" s="236"/>
      <c r="CL36" s="236"/>
      <c r="CM36" s="236"/>
      <c r="CN36" s="236"/>
      <c r="CO36" s="236"/>
      <c r="CP36" s="236"/>
      <c r="CQ36" s="236"/>
      <c r="CR36" s="236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236"/>
      <c r="DH36" s="236"/>
      <c r="DI36" s="236"/>
      <c r="DJ36" s="236"/>
      <c r="DK36" s="236"/>
      <c r="DL36" s="236"/>
      <c r="DM36" s="236"/>
      <c r="DN36" s="236"/>
      <c r="DO36" s="236"/>
      <c r="DP36" s="236"/>
      <c r="DQ36" s="236"/>
      <c r="DR36" s="236"/>
      <c r="DS36" s="236"/>
      <c r="DT36" s="236"/>
      <c r="DU36" s="236"/>
      <c r="DV36" s="236"/>
      <c r="DW36" s="236"/>
      <c r="DX36" s="236"/>
      <c r="DY36" s="236"/>
      <c r="DZ36" s="236"/>
      <c r="EA36" s="236"/>
      <c r="EB36" s="236"/>
      <c r="EC36" s="236"/>
      <c r="ED36" s="236"/>
      <c r="EE36" s="236"/>
      <c r="EF36" s="236"/>
      <c r="EG36" s="236"/>
      <c r="EH36" s="236"/>
      <c r="EI36" s="236"/>
      <c r="EJ36" s="236"/>
      <c r="EK36" s="236"/>
      <c r="EL36" s="236"/>
      <c r="EM36" s="236"/>
      <c r="EN36" s="236"/>
      <c r="EO36" s="236"/>
      <c r="EP36" s="236"/>
      <c r="EQ36" s="236"/>
      <c r="ER36" s="236"/>
      <c r="ES36" s="236"/>
      <c r="ET36" s="236"/>
      <c r="EU36" s="236"/>
      <c r="EV36" s="236"/>
      <c r="EW36" s="236"/>
      <c r="EX36" s="236"/>
      <c r="EY36" s="236"/>
      <c r="EZ36" s="236"/>
      <c r="FA36" s="236"/>
      <c r="FB36" s="236"/>
      <c r="FC36" s="236"/>
      <c r="FD36" s="236"/>
      <c r="FE36" s="236"/>
      <c r="FF36" s="236"/>
      <c r="FG36" s="236"/>
      <c r="FH36" s="236"/>
      <c r="FI36" s="236"/>
      <c r="FJ36" s="236"/>
      <c r="FK36" s="236"/>
      <c r="FL36" s="236"/>
      <c r="FM36" s="236"/>
      <c r="FN36" s="236"/>
      <c r="FO36" s="236"/>
      <c r="FP36" s="236"/>
      <c r="FQ36" s="236"/>
      <c r="FR36" s="236"/>
      <c r="FS36" s="236"/>
      <c r="FT36" s="236"/>
      <c r="FU36" s="236"/>
      <c r="FV36" s="236"/>
      <c r="FW36" s="236"/>
      <c r="FX36" s="236"/>
      <c r="FY36" s="236"/>
      <c r="FZ36" s="236"/>
      <c r="GA36" s="236"/>
      <c r="GB36" s="236"/>
      <c r="GC36" s="236"/>
      <c r="GD36" s="236"/>
      <c r="GE36" s="236"/>
      <c r="GF36" s="236"/>
      <c r="GG36" s="236"/>
      <c r="GH36" s="236"/>
      <c r="GI36" s="236"/>
      <c r="GJ36" s="236"/>
      <c r="GK36" s="236"/>
      <c r="GL36" s="236"/>
      <c r="GM36" s="236"/>
      <c r="GN36" s="236"/>
      <c r="GO36" s="236"/>
      <c r="GP36" s="236"/>
      <c r="GQ36" s="236"/>
      <c r="GR36" s="236"/>
      <c r="GS36" s="236"/>
      <c r="GT36" s="236"/>
      <c r="GU36" s="236"/>
      <c r="GV36" s="236"/>
      <c r="GW36" s="236"/>
      <c r="GX36" s="236"/>
      <c r="GY36" s="236"/>
      <c r="GZ36" s="236"/>
      <c r="HA36" s="236"/>
    </row>
    <row r="37" s="211" customFormat="1" ht="21" customHeight="1" spans="1:209">
      <c r="A37" s="237" t="s">
        <v>1403</v>
      </c>
      <c r="B37" s="233"/>
      <c r="C37" s="233"/>
      <c r="D37" s="233"/>
      <c r="E37" s="234"/>
      <c r="F37" s="235"/>
      <c r="G37" s="236"/>
      <c r="H37" s="236">
        <v>0</v>
      </c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6"/>
      <c r="DC37" s="236"/>
      <c r="DD37" s="236"/>
      <c r="DE37" s="236"/>
      <c r="DF37" s="236"/>
      <c r="DG37" s="236"/>
      <c r="DH37" s="236"/>
      <c r="DI37" s="236"/>
      <c r="DJ37" s="236"/>
      <c r="DK37" s="236"/>
      <c r="DL37" s="236"/>
      <c r="DM37" s="236"/>
      <c r="DN37" s="236"/>
      <c r="DO37" s="236"/>
      <c r="DP37" s="236"/>
      <c r="DQ37" s="236"/>
      <c r="DR37" s="236"/>
      <c r="DS37" s="236"/>
      <c r="DT37" s="236"/>
      <c r="DU37" s="236"/>
      <c r="DV37" s="236"/>
      <c r="DW37" s="236"/>
      <c r="DX37" s="236"/>
      <c r="DY37" s="236"/>
      <c r="DZ37" s="236"/>
      <c r="EA37" s="236"/>
      <c r="EB37" s="236"/>
      <c r="EC37" s="236"/>
      <c r="ED37" s="236"/>
      <c r="EE37" s="236"/>
      <c r="EF37" s="236"/>
      <c r="EG37" s="236"/>
      <c r="EH37" s="236"/>
      <c r="EI37" s="236"/>
      <c r="EJ37" s="236"/>
      <c r="EK37" s="236"/>
      <c r="EL37" s="236"/>
      <c r="EM37" s="236"/>
      <c r="EN37" s="236"/>
      <c r="EO37" s="236"/>
      <c r="EP37" s="236"/>
      <c r="EQ37" s="236"/>
      <c r="ER37" s="236"/>
      <c r="ES37" s="236"/>
      <c r="ET37" s="236"/>
      <c r="EU37" s="236"/>
      <c r="EV37" s="236"/>
      <c r="EW37" s="236"/>
      <c r="EX37" s="236"/>
      <c r="EY37" s="236"/>
      <c r="EZ37" s="236"/>
      <c r="FA37" s="236"/>
      <c r="FB37" s="236"/>
      <c r="FC37" s="236"/>
      <c r="FD37" s="236"/>
      <c r="FE37" s="236"/>
      <c r="FF37" s="236"/>
      <c r="FG37" s="236"/>
      <c r="FH37" s="236"/>
      <c r="FI37" s="236"/>
      <c r="FJ37" s="236"/>
      <c r="FK37" s="236"/>
      <c r="FL37" s="236"/>
      <c r="FM37" s="236"/>
      <c r="FN37" s="236"/>
      <c r="FO37" s="236"/>
      <c r="FP37" s="236"/>
      <c r="FQ37" s="236"/>
      <c r="FR37" s="236"/>
      <c r="FS37" s="236"/>
      <c r="FT37" s="236"/>
      <c r="FU37" s="236"/>
      <c r="FV37" s="236"/>
      <c r="FW37" s="236"/>
      <c r="FX37" s="236"/>
      <c r="FY37" s="236"/>
      <c r="FZ37" s="236"/>
      <c r="GA37" s="236"/>
      <c r="GB37" s="236"/>
      <c r="GC37" s="236"/>
      <c r="GD37" s="236"/>
      <c r="GE37" s="236"/>
      <c r="GF37" s="236"/>
      <c r="GG37" s="236"/>
      <c r="GH37" s="236"/>
      <c r="GI37" s="236"/>
      <c r="GJ37" s="236"/>
      <c r="GK37" s="236"/>
      <c r="GL37" s="236"/>
      <c r="GM37" s="236"/>
      <c r="GN37" s="236"/>
      <c r="GO37" s="236"/>
      <c r="GP37" s="236"/>
      <c r="GQ37" s="236"/>
      <c r="GR37" s="236"/>
      <c r="GS37" s="236"/>
      <c r="GT37" s="236"/>
      <c r="GU37" s="236"/>
      <c r="GV37" s="236"/>
      <c r="GW37" s="236"/>
      <c r="GX37" s="236"/>
      <c r="GY37" s="236"/>
      <c r="GZ37" s="236"/>
      <c r="HA37" s="236"/>
    </row>
    <row r="38" s="211" customFormat="1" ht="21" customHeight="1" spans="1:209">
      <c r="A38" s="237" t="s">
        <v>1404</v>
      </c>
      <c r="B38" s="233">
        <v>1500</v>
      </c>
      <c r="C38" s="233">
        <v>1868</v>
      </c>
      <c r="D38" s="233">
        <v>275</v>
      </c>
      <c r="E38" s="234">
        <f t="shared" si="4"/>
        <v>14.7216274089936</v>
      </c>
      <c r="F38" s="235">
        <f t="shared" si="5"/>
        <v>-67.6470588235294</v>
      </c>
      <c r="G38" s="236"/>
      <c r="H38" s="236">
        <v>850</v>
      </c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  <c r="CF38" s="236"/>
      <c r="CG38" s="236"/>
      <c r="CH38" s="236"/>
      <c r="CI38" s="236"/>
      <c r="CJ38" s="236"/>
      <c r="CK38" s="236"/>
      <c r="CL38" s="236"/>
      <c r="CM38" s="236"/>
      <c r="CN38" s="236"/>
      <c r="CO38" s="236"/>
      <c r="CP38" s="236"/>
      <c r="CQ38" s="236"/>
      <c r="CR38" s="236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6"/>
      <c r="DV38" s="236"/>
      <c r="DW38" s="236"/>
      <c r="DX38" s="236"/>
      <c r="DY38" s="236"/>
      <c r="DZ38" s="236"/>
      <c r="EA38" s="236"/>
      <c r="EB38" s="236"/>
      <c r="EC38" s="236"/>
      <c r="ED38" s="236"/>
      <c r="EE38" s="236"/>
      <c r="EF38" s="236"/>
      <c r="EG38" s="236"/>
      <c r="EH38" s="236"/>
      <c r="EI38" s="236"/>
      <c r="EJ38" s="236"/>
      <c r="EK38" s="236"/>
      <c r="EL38" s="236"/>
      <c r="EM38" s="236"/>
      <c r="EN38" s="236"/>
      <c r="EO38" s="236"/>
      <c r="EP38" s="236"/>
      <c r="EQ38" s="236"/>
      <c r="ER38" s="236"/>
      <c r="ES38" s="236"/>
      <c r="ET38" s="236"/>
      <c r="EU38" s="236"/>
      <c r="EV38" s="236"/>
      <c r="EW38" s="236"/>
      <c r="EX38" s="236"/>
      <c r="EY38" s="236"/>
      <c r="EZ38" s="236"/>
      <c r="FA38" s="236"/>
      <c r="FB38" s="236"/>
      <c r="FC38" s="236"/>
      <c r="FD38" s="236"/>
      <c r="FE38" s="236"/>
      <c r="FF38" s="236"/>
      <c r="FG38" s="236"/>
      <c r="FH38" s="236"/>
      <c r="FI38" s="236"/>
      <c r="FJ38" s="236"/>
      <c r="FK38" s="236"/>
      <c r="FL38" s="236"/>
      <c r="FM38" s="236"/>
      <c r="FN38" s="236"/>
      <c r="FO38" s="236"/>
      <c r="FP38" s="236"/>
      <c r="FQ38" s="236"/>
      <c r="FR38" s="236"/>
      <c r="FS38" s="236"/>
      <c r="FT38" s="236"/>
      <c r="FU38" s="236"/>
      <c r="FV38" s="236"/>
      <c r="FW38" s="236"/>
      <c r="FX38" s="236"/>
      <c r="FY38" s="236"/>
      <c r="FZ38" s="236"/>
      <c r="GA38" s="236"/>
      <c r="GB38" s="236"/>
      <c r="GC38" s="236"/>
      <c r="GD38" s="236"/>
      <c r="GE38" s="236"/>
      <c r="GF38" s="236"/>
      <c r="GG38" s="236"/>
      <c r="GH38" s="236"/>
      <c r="GI38" s="236"/>
      <c r="GJ38" s="236"/>
      <c r="GK38" s="236"/>
      <c r="GL38" s="236"/>
      <c r="GM38" s="236"/>
      <c r="GN38" s="236"/>
      <c r="GO38" s="236"/>
      <c r="GP38" s="236"/>
      <c r="GQ38" s="236"/>
      <c r="GR38" s="236"/>
      <c r="GS38" s="236"/>
      <c r="GT38" s="236"/>
      <c r="GU38" s="236"/>
      <c r="GV38" s="236"/>
      <c r="GW38" s="236"/>
      <c r="GX38" s="236"/>
      <c r="GY38" s="236"/>
      <c r="GZ38" s="236"/>
      <c r="HA38" s="236"/>
    </row>
    <row r="39" s="211" customFormat="1" ht="21" customHeight="1" spans="1:209">
      <c r="A39" s="237" t="s">
        <v>1405</v>
      </c>
      <c r="B39" s="233">
        <v>500</v>
      </c>
      <c r="C39" s="233">
        <v>600</v>
      </c>
      <c r="D39" s="233">
        <v>600</v>
      </c>
      <c r="E39" s="234">
        <f t="shared" si="4"/>
        <v>100</v>
      </c>
      <c r="F39" s="235">
        <f t="shared" si="5"/>
        <v>20</v>
      </c>
      <c r="G39" s="236"/>
      <c r="H39" s="236">
        <v>500</v>
      </c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6"/>
      <c r="AQ39" s="236"/>
      <c r="AR39" s="236"/>
      <c r="AS39" s="236"/>
      <c r="AT39" s="236"/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236"/>
      <c r="BF39" s="236"/>
      <c r="BG39" s="236"/>
      <c r="BH39" s="236"/>
      <c r="BI39" s="236"/>
      <c r="BJ39" s="236"/>
      <c r="BK39" s="236"/>
      <c r="BL39" s="236"/>
      <c r="BM39" s="236"/>
      <c r="BN39" s="236"/>
      <c r="BO39" s="236"/>
      <c r="BP39" s="236"/>
      <c r="BQ39" s="236"/>
      <c r="BR39" s="236"/>
      <c r="BS39" s="236"/>
      <c r="BT39" s="236"/>
      <c r="BU39" s="236"/>
      <c r="BV39" s="236"/>
      <c r="BW39" s="236"/>
      <c r="BX39" s="236"/>
      <c r="BY39" s="236"/>
      <c r="BZ39" s="236"/>
      <c r="CA39" s="236"/>
      <c r="CB39" s="236"/>
      <c r="CC39" s="236"/>
      <c r="CD39" s="236"/>
      <c r="CE39" s="236"/>
      <c r="CF39" s="236"/>
      <c r="CG39" s="236"/>
      <c r="CH39" s="236"/>
      <c r="CI39" s="236"/>
      <c r="CJ39" s="236"/>
      <c r="CK39" s="236"/>
      <c r="CL39" s="236"/>
      <c r="CM39" s="236"/>
      <c r="CN39" s="236"/>
      <c r="CO39" s="236"/>
      <c r="CP39" s="236"/>
      <c r="CQ39" s="236"/>
      <c r="CR39" s="236"/>
      <c r="CS39" s="236"/>
      <c r="CT39" s="236"/>
      <c r="CU39" s="236"/>
      <c r="CV39" s="236"/>
      <c r="CW39" s="236"/>
      <c r="CX39" s="236"/>
      <c r="CY39" s="236"/>
      <c r="CZ39" s="236"/>
      <c r="DA39" s="236"/>
      <c r="DB39" s="236"/>
      <c r="DC39" s="236"/>
      <c r="DD39" s="236"/>
      <c r="DE39" s="236"/>
      <c r="DF39" s="236"/>
      <c r="DG39" s="236"/>
      <c r="DH39" s="236"/>
      <c r="DI39" s="236"/>
      <c r="DJ39" s="236"/>
      <c r="DK39" s="236"/>
      <c r="DL39" s="236"/>
      <c r="DM39" s="236"/>
      <c r="DN39" s="236"/>
      <c r="DO39" s="236"/>
      <c r="DP39" s="236"/>
      <c r="DQ39" s="236"/>
      <c r="DR39" s="236"/>
      <c r="DS39" s="236"/>
      <c r="DT39" s="236"/>
      <c r="DU39" s="236"/>
      <c r="DV39" s="236"/>
      <c r="DW39" s="236"/>
      <c r="DX39" s="236"/>
      <c r="DY39" s="236"/>
      <c r="DZ39" s="236"/>
      <c r="EA39" s="236"/>
      <c r="EB39" s="236"/>
      <c r="EC39" s="236"/>
      <c r="ED39" s="236"/>
      <c r="EE39" s="236"/>
      <c r="EF39" s="236"/>
      <c r="EG39" s="236"/>
      <c r="EH39" s="236"/>
      <c r="EI39" s="236"/>
      <c r="EJ39" s="236"/>
      <c r="EK39" s="236"/>
      <c r="EL39" s="236"/>
      <c r="EM39" s="236"/>
      <c r="EN39" s="236"/>
      <c r="EO39" s="236"/>
      <c r="EP39" s="236"/>
      <c r="EQ39" s="236"/>
      <c r="ER39" s="236"/>
      <c r="ES39" s="236"/>
      <c r="ET39" s="236"/>
      <c r="EU39" s="236"/>
      <c r="EV39" s="236"/>
      <c r="EW39" s="236"/>
      <c r="EX39" s="236"/>
      <c r="EY39" s="236"/>
      <c r="EZ39" s="236"/>
      <c r="FA39" s="236"/>
      <c r="FB39" s="236"/>
      <c r="FC39" s="236"/>
      <c r="FD39" s="236"/>
      <c r="FE39" s="236"/>
      <c r="FF39" s="236"/>
      <c r="FG39" s="236"/>
      <c r="FH39" s="236"/>
      <c r="FI39" s="236"/>
      <c r="FJ39" s="236"/>
      <c r="FK39" s="236"/>
      <c r="FL39" s="236"/>
      <c r="FM39" s="236"/>
      <c r="FN39" s="236"/>
      <c r="FO39" s="236"/>
      <c r="FP39" s="236"/>
      <c r="FQ39" s="236"/>
      <c r="FR39" s="236"/>
      <c r="FS39" s="236"/>
      <c r="FT39" s="236"/>
      <c r="FU39" s="236"/>
      <c r="FV39" s="236"/>
      <c r="FW39" s="236"/>
      <c r="FX39" s="236"/>
      <c r="FY39" s="236"/>
      <c r="FZ39" s="236"/>
      <c r="GA39" s="236"/>
      <c r="GB39" s="236"/>
      <c r="GC39" s="236"/>
      <c r="GD39" s="236"/>
      <c r="GE39" s="236"/>
      <c r="GF39" s="236"/>
      <c r="GG39" s="236"/>
      <c r="GH39" s="236"/>
      <c r="GI39" s="236"/>
      <c r="GJ39" s="236"/>
      <c r="GK39" s="236"/>
      <c r="GL39" s="236"/>
      <c r="GM39" s="236"/>
      <c r="GN39" s="236"/>
      <c r="GO39" s="236"/>
      <c r="GP39" s="236"/>
      <c r="GQ39" s="236"/>
      <c r="GR39" s="236"/>
      <c r="GS39" s="236"/>
      <c r="GT39" s="236"/>
      <c r="GU39" s="236"/>
      <c r="GV39" s="236"/>
      <c r="GW39" s="236"/>
      <c r="GX39" s="236"/>
      <c r="GY39" s="236"/>
      <c r="GZ39" s="236"/>
      <c r="HA39" s="236"/>
    </row>
    <row r="40" s="211" customFormat="1" ht="21" customHeight="1" spans="1:209">
      <c r="A40" s="242" t="s">
        <v>1406</v>
      </c>
      <c r="B40" s="233">
        <v>0</v>
      </c>
      <c r="C40" s="233">
        <v>0</v>
      </c>
      <c r="D40" s="233">
        <v>0</v>
      </c>
      <c r="E40" s="234"/>
      <c r="F40" s="235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6"/>
      <c r="BX40" s="236"/>
      <c r="BY40" s="236"/>
      <c r="BZ40" s="236"/>
      <c r="CA40" s="236"/>
      <c r="CB40" s="236"/>
      <c r="CC40" s="236"/>
      <c r="CD40" s="236"/>
      <c r="CE40" s="236"/>
      <c r="CF40" s="236"/>
      <c r="CG40" s="236"/>
      <c r="CH40" s="236"/>
      <c r="CI40" s="236"/>
      <c r="CJ40" s="236"/>
      <c r="CK40" s="236"/>
      <c r="CL40" s="236"/>
      <c r="CM40" s="236"/>
      <c r="CN40" s="236"/>
      <c r="CO40" s="236"/>
      <c r="CP40" s="236"/>
      <c r="CQ40" s="236"/>
      <c r="CR40" s="236"/>
      <c r="CS40" s="236"/>
      <c r="CT40" s="236"/>
      <c r="CU40" s="236"/>
      <c r="CV40" s="236"/>
      <c r="CW40" s="236"/>
      <c r="CX40" s="236"/>
      <c r="CY40" s="236"/>
      <c r="CZ40" s="236"/>
      <c r="DA40" s="236"/>
      <c r="DB40" s="236"/>
      <c r="DC40" s="236"/>
      <c r="DD40" s="236"/>
      <c r="DE40" s="236"/>
      <c r="DF40" s="236"/>
      <c r="DG40" s="236"/>
      <c r="DH40" s="236"/>
      <c r="DI40" s="236"/>
      <c r="DJ40" s="236"/>
      <c r="DK40" s="236"/>
      <c r="DL40" s="236"/>
      <c r="DM40" s="236"/>
      <c r="DN40" s="236"/>
      <c r="DO40" s="236"/>
      <c r="DP40" s="236"/>
      <c r="DQ40" s="236"/>
      <c r="DR40" s="236"/>
      <c r="DS40" s="236"/>
      <c r="DT40" s="236"/>
      <c r="DU40" s="236"/>
      <c r="DV40" s="236"/>
      <c r="DW40" s="236"/>
      <c r="DX40" s="236"/>
      <c r="DY40" s="236"/>
      <c r="DZ40" s="236"/>
      <c r="EA40" s="236"/>
      <c r="EB40" s="236"/>
      <c r="EC40" s="236"/>
      <c r="ED40" s="236"/>
      <c r="EE40" s="236"/>
      <c r="EF40" s="236"/>
      <c r="EG40" s="236"/>
      <c r="EH40" s="236"/>
      <c r="EI40" s="236"/>
      <c r="EJ40" s="236"/>
      <c r="EK40" s="236"/>
      <c r="EL40" s="236"/>
      <c r="EM40" s="236"/>
      <c r="EN40" s="236"/>
      <c r="EO40" s="236"/>
      <c r="EP40" s="236"/>
      <c r="EQ40" s="236"/>
      <c r="ER40" s="236"/>
      <c r="ES40" s="236"/>
      <c r="ET40" s="236"/>
      <c r="EU40" s="236"/>
      <c r="EV40" s="236"/>
      <c r="EW40" s="236"/>
      <c r="EX40" s="236"/>
      <c r="EY40" s="236"/>
      <c r="EZ40" s="236"/>
      <c r="FA40" s="236"/>
      <c r="FB40" s="236"/>
      <c r="FC40" s="236"/>
      <c r="FD40" s="236"/>
      <c r="FE40" s="236"/>
      <c r="FF40" s="236"/>
      <c r="FG40" s="236"/>
      <c r="FH40" s="236"/>
      <c r="FI40" s="236"/>
      <c r="FJ40" s="236"/>
      <c r="FK40" s="236"/>
      <c r="FL40" s="236"/>
      <c r="FM40" s="236"/>
      <c r="FN40" s="236"/>
      <c r="FO40" s="236"/>
      <c r="FP40" s="236"/>
      <c r="FQ40" s="236"/>
      <c r="FR40" s="236"/>
      <c r="FS40" s="236"/>
      <c r="FT40" s="236"/>
      <c r="FU40" s="236"/>
      <c r="FV40" s="236"/>
      <c r="FW40" s="236"/>
      <c r="FX40" s="236"/>
      <c r="FY40" s="236"/>
      <c r="FZ40" s="236"/>
      <c r="GA40" s="236"/>
      <c r="GB40" s="236"/>
      <c r="GC40" s="236"/>
      <c r="GD40" s="236"/>
      <c r="GE40" s="236"/>
      <c r="GF40" s="236"/>
      <c r="GG40" s="236"/>
      <c r="GH40" s="236"/>
      <c r="GI40" s="236"/>
      <c r="GJ40" s="236"/>
      <c r="GK40" s="236"/>
      <c r="GL40" s="236"/>
      <c r="GM40" s="236"/>
      <c r="GN40" s="236"/>
      <c r="GO40" s="236"/>
      <c r="GP40" s="236"/>
      <c r="GQ40" s="236"/>
      <c r="GR40" s="236"/>
      <c r="GS40" s="236"/>
      <c r="GT40" s="236"/>
      <c r="GU40" s="236"/>
      <c r="GV40" s="236"/>
      <c r="GW40" s="236"/>
      <c r="GX40" s="236"/>
      <c r="GY40" s="236"/>
      <c r="GZ40" s="236"/>
      <c r="HA40" s="236"/>
    </row>
    <row r="41" s="211" customFormat="1" ht="21" customHeight="1" spans="1:209">
      <c r="A41" s="242" t="s">
        <v>1407</v>
      </c>
      <c r="B41" s="233">
        <v>0</v>
      </c>
      <c r="C41" s="233">
        <v>0</v>
      </c>
      <c r="D41" s="233">
        <v>0</v>
      </c>
      <c r="E41" s="234"/>
      <c r="F41" s="235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36"/>
      <c r="BR41" s="236"/>
      <c r="BS41" s="236"/>
      <c r="BT41" s="236"/>
      <c r="BU41" s="236"/>
      <c r="BV41" s="236"/>
      <c r="BW41" s="236"/>
      <c r="BX41" s="236"/>
      <c r="BY41" s="236"/>
      <c r="BZ41" s="236"/>
      <c r="CA41" s="236"/>
      <c r="CB41" s="236"/>
      <c r="CC41" s="236"/>
      <c r="CD41" s="236"/>
      <c r="CE41" s="236"/>
      <c r="CF41" s="236"/>
      <c r="CG41" s="236"/>
      <c r="CH41" s="236"/>
      <c r="CI41" s="236"/>
      <c r="CJ41" s="236"/>
      <c r="CK41" s="236"/>
      <c r="CL41" s="236"/>
      <c r="CM41" s="236"/>
      <c r="CN41" s="236"/>
      <c r="CO41" s="236"/>
      <c r="CP41" s="236"/>
      <c r="CQ41" s="236"/>
      <c r="CR41" s="236"/>
      <c r="CS41" s="236"/>
      <c r="CT41" s="236"/>
      <c r="CU41" s="236"/>
      <c r="CV41" s="236"/>
      <c r="CW41" s="236"/>
      <c r="CX41" s="236"/>
      <c r="CY41" s="236"/>
      <c r="CZ41" s="236"/>
      <c r="DA41" s="236"/>
      <c r="DB41" s="236"/>
      <c r="DC41" s="236"/>
      <c r="DD41" s="236"/>
      <c r="DE41" s="236"/>
      <c r="DF41" s="236"/>
      <c r="DG41" s="236"/>
      <c r="DH41" s="236"/>
      <c r="DI41" s="236"/>
      <c r="DJ41" s="236"/>
      <c r="DK41" s="236"/>
      <c r="DL41" s="236"/>
      <c r="DM41" s="236"/>
      <c r="DN41" s="236"/>
      <c r="DO41" s="236"/>
      <c r="DP41" s="236"/>
      <c r="DQ41" s="236"/>
      <c r="DR41" s="236"/>
      <c r="DS41" s="236"/>
      <c r="DT41" s="236"/>
      <c r="DU41" s="236"/>
      <c r="DV41" s="236"/>
      <c r="DW41" s="236"/>
      <c r="DX41" s="236"/>
      <c r="DY41" s="236"/>
      <c r="DZ41" s="236"/>
      <c r="EA41" s="236"/>
      <c r="EB41" s="236"/>
      <c r="EC41" s="236"/>
      <c r="ED41" s="236"/>
      <c r="EE41" s="236"/>
      <c r="EF41" s="236"/>
      <c r="EG41" s="236"/>
      <c r="EH41" s="236"/>
      <c r="EI41" s="236"/>
      <c r="EJ41" s="236"/>
      <c r="EK41" s="236"/>
      <c r="EL41" s="236"/>
      <c r="EM41" s="236"/>
      <c r="EN41" s="236"/>
      <c r="EO41" s="236"/>
      <c r="EP41" s="236"/>
      <c r="EQ41" s="236"/>
      <c r="ER41" s="236"/>
      <c r="ES41" s="236"/>
      <c r="ET41" s="236"/>
      <c r="EU41" s="236"/>
      <c r="EV41" s="236"/>
      <c r="EW41" s="236"/>
      <c r="EX41" s="236"/>
      <c r="EY41" s="236"/>
      <c r="EZ41" s="236"/>
      <c r="FA41" s="236"/>
      <c r="FB41" s="236"/>
      <c r="FC41" s="236"/>
      <c r="FD41" s="236"/>
      <c r="FE41" s="236"/>
      <c r="FF41" s="236"/>
      <c r="FG41" s="236"/>
      <c r="FH41" s="236"/>
      <c r="FI41" s="236"/>
      <c r="FJ41" s="236"/>
      <c r="FK41" s="236"/>
      <c r="FL41" s="236"/>
      <c r="FM41" s="236"/>
      <c r="FN41" s="236"/>
      <c r="FO41" s="236"/>
      <c r="FP41" s="236"/>
      <c r="FQ41" s="236"/>
      <c r="FR41" s="236"/>
      <c r="FS41" s="236"/>
      <c r="FT41" s="236"/>
      <c r="FU41" s="236"/>
      <c r="FV41" s="236"/>
      <c r="FW41" s="236"/>
      <c r="FX41" s="236"/>
      <c r="FY41" s="236"/>
      <c r="FZ41" s="236"/>
      <c r="GA41" s="236"/>
      <c r="GB41" s="236"/>
      <c r="GC41" s="236"/>
      <c r="GD41" s="236"/>
      <c r="GE41" s="236"/>
      <c r="GF41" s="236"/>
      <c r="GG41" s="236"/>
      <c r="GH41" s="236"/>
      <c r="GI41" s="236"/>
      <c r="GJ41" s="236"/>
      <c r="GK41" s="236"/>
      <c r="GL41" s="236"/>
      <c r="GM41" s="236"/>
      <c r="GN41" s="236"/>
      <c r="GO41" s="236"/>
      <c r="GP41" s="236"/>
      <c r="GQ41" s="236"/>
      <c r="GR41" s="236"/>
      <c r="GS41" s="236"/>
      <c r="GT41" s="236"/>
      <c r="GU41" s="236"/>
      <c r="GV41" s="236"/>
      <c r="GW41" s="236"/>
      <c r="GX41" s="236"/>
      <c r="GY41" s="236"/>
      <c r="GZ41" s="236"/>
      <c r="HA41" s="236"/>
    </row>
    <row r="42" s="211" customFormat="1" ht="21" customHeight="1" spans="1:209">
      <c r="A42" s="242" t="s">
        <v>1408</v>
      </c>
      <c r="B42" s="233">
        <v>0</v>
      </c>
      <c r="C42" s="233">
        <v>0</v>
      </c>
      <c r="D42" s="233">
        <v>0</v>
      </c>
      <c r="E42" s="234"/>
      <c r="F42" s="235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/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236"/>
      <c r="BL42" s="236"/>
      <c r="BM42" s="236"/>
      <c r="BN42" s="236"/>
      <c r="BO42" s="236"/>
      <c r="BP42" s="236"/>
      <c r="BQ42" s="236"/>
      <c r="BR42" s="236"/>
      <c r="BS42" s="236"/>
      <c r="BT42" s="236"/>
      <c r="BU42" s="236"/>
      <c r="BV42" s="236"/>
      <c r="BW42" s="236"/>
      <c r="BX42" s="236"/>
      <c r="BY42" s="236"/>
      <c r="BZ42" s="236"/>
      <c r="CA42" s="236"/>
      <c r="CB42" s="236"/>
      <c r="CC42" s="236"/>
      <c r="CD42" s="236"/>
      <c r="CE42" s="236"/>
      <c r="CF42" s="236"/>
      <c r="CG42" s="236"/>
      <c r="CH42" s="236"/>
      <c r="CI42" s="236"/>
      <c r="CJ42" s="236"/>
      <c r="CK42" s="236"/>
      <c r="CL42" s="236"/>
      <c r="CM42" s="236"/>
      <c r="CN42" s="236"/>
      <c r="CO42" s="236"/>
      <c r="CP42" s="236"/>
      <c r="CQ42" s="236"/>
      <c r="CR42" s="236"/>
      <c r="CS42" s="236"/>
      <c r="CT42" s="236"/>
      <c r="CU42" s="236"/>
      <c r="CV42" s="236"/>
      <c r="CW42" s="236"/>
      <c r="CX42" s="236"/>
      <c r="CY42" s="236"/>
      <c r="CZ42" s="236"/>
      <c r="DA42" s="236"/>
      <c r="DB42" s="236"/>
      <c r="DC42" s="236"/>
      <c r="DD42" s="236"/>
      <c r="DE42" s="236"/>
      <c r="DF42" s="236"/>
      <c r="DG42" s="236"/>
      <c r="DH42" s="236"/>
      <c r="DI42" s="236"/>
      <c r="DJ42" s="236"/>
      <c r="DK42" s="236"/>
      <c r="DL42" s="236"/>
      <c r="DM42" s="236"/>
      <c r="DN42" s="236"/>
      <c r="DO42" s="236"/>
      <c r="DP42" s="236"/>
      <c r="DQ42" s="236"/>
      <c r="DR42" s="236"/>
      <c r="DS42" s="236"/>
      <c r="DT42" s="236"/>
      <c r="DU42" s="236"/>
      <c r="DV42" s="236"/>
      <c r="DW42" s="236"/>
      <c r="DX42" s="236"/>
      <c r="DY42" s="236"/>
      <c r="DZ42" s="236"/>
      <c r="EA42" s="236"/>
      <c r="EB42" s="236"/>
      <c r="EC42" s="236"/>
      <c r="ED42" s="236"/>
      <c r="EE42" s="236"/>
      <c r="EF42" s="236"/>
      <c r="EG42" s="236"/>
      <c r="EH42" s="236"/>
      <c r="EI42" s="236"/>
      <c r="EJ42" s="236"/>
      <c r="EK42" s="236"/>
      <c r="EL42" s="236"/>
      <c r="EM42" s="236"/>
      <c r="EN42" s="236"/>
      <c r="EO42" s="236"/>
      <c r="EP42" s="236"/>
      <c r="EQ42" s="236"/>
      <c r="ER42" s="236"/>
      <c r="ES42" s="236"/>
      <c r="ET42" s="236"/>
      <c r="EU42" s="236"/>
      <c r="EV42" s="236"/>
      <c r="EW42" s="236"/>
      <c r="EX42" s="236"/>
      <c r="EY42" s="236"/>
      <c r="EZ42" s="236"/>
      <c r="FA42" s="236"/>
      <c r="FB42" s="236"/>
      <c r="FC42" s="236"/>
      <c r="FD42" s="236"/>
      <c r="FE42" s="236"/>
      <c r="FF42" s="236"/>
      <c r="FG42" s="236"/>
      <c r="FH42" s="236"/>
      <c r="FI42" s="236"/>
      <c r="FJ42" s="236"/>
      <c r="FK42" s="236"/>
      <c r="FL42" s="236"/>
      <c r="FM42" s="236"/>
      <c r="FN42" s="236"/>
      <c r="FO42" s="236"/>
      <c r="FP42" s="236"/>
      <c r="FQ42" s="236"/>
      <c r="FR42" s="236"/>
      <c r="FS42" s="236"/>
      <c r="FT42" s="236"/>
      <c r="FU42" s="236"/>
      <c r="FV42" s="236"/>
      <c r="FW42" s="236"/>
      <c r="FX42" s="236"/>
      <c r="FY42" s="236"/>
      <c r="FZ42" s="236"/>
      <c r="GA42" s="236"/>
      <c r="GB42" s="236"/>
      <c r="GC42" s="236"/>
      <c r="GD42" s="236"/>
      <c r="GE42" s="236"/>
      <c r="GF42" s="236"/>
      <c r="GG42" s="236"/>
      <c r="GH42" s="236"/>
      <c r="GI42" s="236"/>
      <c r="GJ42" s="236"/>
      <c r="GK42" s="236"/>
      <c r="GL42" s="236"/>
      <c r="GM42" s="236"/>
      <c r="GN42" s="236"/>
      <c r="GO42" s="236"/>
      <c r="GP42" s="236"/>
      <c r="GQ42" s="236"/>
      <c r="GR42" s="236"/>
      <c r="GS42" s="236"/>
      <c r="GT42" s="236"/>
      <c r="GU42" s="236"/>
      <c r="GV42" s="236"/>
      <c r="GW42" s="236"/>
      <c r="GX42" s="236"/>
      <c r="GY42" s="236"/>
      <c r="GZ42" s="236"/>
      <c r="HA42" s="236"/>
    </row>
    <row r="43" s="211" customFormat="1" ht="21" customHeight="1" spans="1:209">
      <c r="A43" s="242" t="s">
        <v>1409</v>
      </c>
      <c r="B43" s="233">
        <v>0</v>
      </c>
      <c r="C43" s="233">
        <v>0</v>
      </c>
      <c r="D43" s="233">
        <v>0</v>
      </c>
      <c r="E43" s="234"/>
      <c r="F43" s="235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  <c r="BF43" s="236"/>
      <c r="BG43" s="236"/>
      <c r="BH43" s="236"/>
      <c r="BI43" s="236"/>
      <c r="BJ43" s="236"/>
      <c r="BK43" s="236"/>
      <c r="BL43" s="236"/>
      <c r="BM43" s="236"/>
      <c r="BN43" s="236"/>
      <c r="BO43" s="236"/>
      <c r="BP43" s="236"/>
      <c r="BQ43" s="236"/>
      <c r="BR43" s="236"/>
      <c r="BS43" s="236"/>
      <c r="BT43" s="236"/>
      <c r="BU43" s="236"/>
      <c r="BV43" s="236"/>
      <c r="BW43" s="236"/>
      <c r="BX43" s="236"/>
      <c r="BY43" s="236"/>
      <c r="BZ43" s="236"/>
      <c r="CA43" s="236"/>
      <c r="CB43" s="236"/>
      <c r="CC43" s="236"/>
      <c r="CD43" s="236"/>
      <c r="CE43" s="236"/>
      <c r="CF43" s="236"/>
      <c r="CG43" s="236"/>
      <c r="CH43" s="236"/>
      <c r="CI43" s="236"/>
      <c r="CJ43" s="236"/>
      <c r="CK43" s="236"/>
      <c r="CL43" s="236"/>
      <c r="CM43" s="236"/>
      <c r="CN43" s="236"/>
      <c r="CO43" s="236"/>
      <c r="CP43" s="236"/>
      <c r="CQ43" s="236"/>
      <c r="CR43" s="236"/>
      <c r="CS43" s="236"/>
      <c r="CT43" s="236"/>
      <c r="CU43" s="236"/>
      <c r="CV43" s="236"/>
      <c r="CW43" s="236"/>
      <c r="CX43" s="236"/>
      <c r="CY43" s="236"/>
      <c r="CZ43" s="236"/>
      <c r="DA43" s="236"/>
      <c r="DB43" s="236"/>
      <c r="DC43" s="236"/>
      <c r="DD43" s="236"/>
      <c r="DE43" s="236"/>
      <c r="DF43" s="236"/>
      <c r="DG43" s="236"/>
      <c r="DH43" s="236"/>
      <c r="DI43" s="236"/>
      <c r="DJ43" s="236"/>
      <c r="DK43" s="236"/>
      <c r="DL43" s="236"/>
      <c r="DM43" s="236"/>
      <c r="DN43" s="236"/>
      <c r="DO43" s="236"/>
      <c r="DP43" s="236"/>
      <c r="DQ43" s="236"/>
      <c r="DR43" s="236"/>
      <c r="DS43" s="236"/>
      <c r="DT43" s="236"/>
      <c r="DU43" s="236"/>
      <c r="DV43" s="236"/>
      <c r="DW43" s="236"/>
      <c r="DX43" s="236"/>
      <c r="DY43" s="236"/>
      <c r="DZ43" s="236"/>
      <c r="EA43" s="236"/>
      <c r="EB43" s="236"/>
      <c r="EC43" s="236"/>
      <c r="ED43" s="236"/>
      <c r="EE43" s="236"/>
      <c r="EF43" s="236"/>
      <c r="EG43" s="236"/>
      <c r="EH43" s="236"/>
      <c r="EI43" s="236"/>
      <c r="EJ43" s="236"/>
      <c r="EK43" s="236"/>
      <c r="EL43" s="236"/>
      <c r="EM43" s="236"/>
      <c r="EN43" s="236"/>
      <c r="EO43" s="236"/>
      <c r="EP43" s="236"/>
      <c r="EQ43" s="236"/>
      <c r="ER43" s="236"/>
      <c r="ES43" s="236"/>
      <c r="ET43" s="236"/>
      <c r="EU43" s="236"/>
      <c r="EV43" s="236"/>
      <c r="EW43" s="236"/>
      <c r="EX43" s="236"/>
      <c r="EY43" s="236"/>
      <c r="EZ43" s="236"/>
      <c r="FA43" s="236"/>
      <c r="FB43" s="236"/>
      <c r="FC43" s="236"/>
      <c r="FD43" s="236"/>
      <c r="FE43" s="236"/>
      <c r="FF43" s="236"/>
      <c r="FG43" s="236"/>
      <c r="FH43" s="236"/>
      <c r="FI43" s="236"/>
      <c r="FJ43" s="236"/>
      <c r="FK43" s="236"/>
      <c r="FL43" s="236"/>
      <c r="FM43" s="236"/>
      <c r="FN43" s="236"/>
      <c r="FO43" s="236"/>
      <c r="FP43" s="236"/>
      <c r="FQ43" s="236"/>
      <c r="FR43" s="236"/>
      <c r="FS43" s="236"/>
      <c r="FT43" s="236"/>
      <c r="FU43" s="236"/>
      <c r="FV43" s="236"/>
      <c r="FW43" s="236"/>
      <c r="FX43" s="236"/>
      <c r="FY43" s="236"/>
      <c r="FZ43" s="236"/>
      <c r="GA43" s="236"/>
      <c r="GB43" s="236"/>
      <c r="GC43" s="236"/>
      <c r="GD43" s="236"/>
      <c r="GE43" s="236"/>
      <c r="GF43" s="236"/>
      <c r="GG43" s="236"/>
      <c r="GH43" s="236"/>
      <c r="GI43" s="236"/>
      <c r="GJ43" s="236"/>
      <c r="GK43" s="236"/>
      <c r="GL43" s="236"/>
      <c r="GM43" s="236"/>
      <c r="GN43" s="236"/>
      <c r="GO43" s="236"/>
      <c r="GP43" s="236"/>
      <c r="GQ43" s="236"/>
      <c r="GR43" s="236"/>
      <c r="GS43" s="236"/>
      <c r="GT43" s="236"/>
      <c r="GU43" s="236"/>
      <c r="GV43" s="236"/>
      <c r="GW43" s="236"/>
      <c r="GX43" s="236"/>
      <c r="GY43" s="236"/>
      <c r="GZ43" s="236"/>
      <c r="HA43" s="236"/>
    </row>
    <row r="44" s="211" customFormat="1" ht="21" customHeight="1" spans="1:209">
      <c r="A44" s="242" t="s">
        <v>1410</v>
      </c>
      <c r="B44" s="233">
        <v>0</v>
      </c>
      <c r="C44" s="233">
        <v>0</v>
      </c>
      <c r="D44" s="233">
        <v>0</v>
      </c>
      <c r="E44" s="234"/>
      <c r="F44" s="235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6"/>
      <c r="AN44" s="236"/>
      <c r="AO44" s="236"/>
      <c r="AP44" s="236"/>
      <c r="AQ44" s="236"/>
      <c r="AR44" s="236"/>
      <c r="AS44" s="236"/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6"/>
      <c r="BG44" s="236"/>
      <c r="BH44" s="236"/>
      <c r="BI44" s="236"/>
      <c r="BJ44" s="236"/>
      <c r="BK44" s="236"/>
      <c r="BL44" s="236"/>
      <c r="BM44" s="236"/>
      <c r="BN44" s="236"/>
      <c r="BO44" s="236"/>
      <c r="BP44" s="236"/>
      <c r="BQ44" s="236"/>
      <c r="BR44" s="236"/>
      <c r="BS44" s="236"/>
      <c r="BT44" s="236"/>
      <c r="BU44" s="236"/>
      <c r="BV44" s="236"/>
      <c r="BW44" s="236"/>
      <c r="BX44" s="236"/>
      <c r="BY44" s="236"/>
      <c r="BZ44" s="236"/>
      <c r="CA44" s="236"/>
      <c r="CB44" s="236"/>
      <c r="CC44" s="236"/>
      <c r="CD44" s="236"/>
      <c r="CE44" s="236"/>
      <c r="CF44" s="236"/>
      <c r="CG44" s="236"/>
      <c r="CH44" s="236"/>
      <c r="CI44" s="236"/>
      <c r="CJ44" s="236"/>
      <c r="CK44" s="236"/>
      <c r="CL44" s="236"/>
      <c r="CM44" s="236"/>
      <c r="CN44" s="236"/>
      <c r="CO44" s="236"/>
      <c r="CP44" s="236"/>
      <c r="CQ44" s="236"/>
      <c r="CR44" s="236"/>
      <c r="CS44" s="236"/>
      <c r="CT44" s="236"/>
      <c r="CU44" s="236"/>
      <c r="CV44" s="236"/>
      <c r="CW44" s="236"/>
      <c r="CX44" s="236"/>
      <c r="CY44" s="236"/>
      <c r="CZ44" s="236"/>
      <c r="DA44" s="236"/>
      <c r="DB44" s="236"/>
      <c r="DC44" s="236"/>
      <c r="DD44" s="236"/>
      <c r="DE44" s="236"/>
      <c r="DF44" s="236"/>
      <c r="DG44" s="236"/>
      <c r="DH44" s="236"/>
      <c r="DI44" s="236"/>
      <c r="DJ44" s="236"/>
      <c r="DK44" s="236"/>
      <c r="DL44" s="236"/>
      <c r="DM44" s="236"/>
      <c r="DN44" s="236"/>
      <c r="DO44" s="236"/>
      <c r="DP44" s="236"/>
      <c r="DQ44" s="236"/>
      <c r="DR44" s="236"/>
      <c r="DS44" s="236"/>
      <c r="DT44" s="236"/>
      <c r="DU44" s="236"/>
      <c r="DV44" s="236"/>
      <c r="DW44" s="236"/>
      <c r="DX44" s="236"/>
      <c r="DY44" s="236"/>
      <c r="DZ44" s="236"/>
      <c r="EA44" s="236"/>
      <c r="EB44" s="236"/>
      <c r="EC44" s="236"/>
      <c r="ED44" s="236"/>
      <c r="EE44" s="236"/>
      <c r="EF44" s="236"/>
      <c r="EG44" s="236"/>
      <c r="EH44" s="236"/>
      <c r="EI44" s="236"/>
      <c r="EJ44" s="236"/>
      <c r="EK44" s="236"/>
      <c r="EL44" s="236"/>
      <c r="EM44" s="236"/>
      <c r="EN44" s="236"/>
      <c r="EO44" s="236"/>
      <c r="EP44" s="236"/>
      <c r="EQ44" s="236"/>
      <c r="ER44" s="236"/>
      <c r="ES44" s="236"/>
      <c r="ET44" s="236"/>
      <c r="EU44" s="236"/>
      <c r="EV44" s="236"/>
      <c r="EW44" s="236"/>
      <c r="EX44" s="236"/>
      <c r="EY44" s="236"/>
      <c r="EZ44" s="236"/>
      <c r="FA44" s="236"/>
      <c r="FB44" s="236"/>
      <c r="FC44" s="236"/>
      <c r="FD44" s="236"/>
      <c r="FE44" s="236"/>
      <c r="FF44" s="236"/>
      <c r="FG44" s="236"/>
      <c r="FH44" s="236"/>
      <c r="FI44" s="236"/>
      <c r="FJ44" s="236"/>
      <c r="FK44" s="236"/>
      <c r="FL44" s="236"/>
      <c r="FM44" s="236"/>
      <c r="FN44" s="236"/>
      <c r="FO44" s="236"/>
      <c r="FP44" s="236"/>
      <c r="FQ44" s="236"/>
      <c r="FR44" s="236"/>
      <c r="FS44" s="236"/>
      <c r="FT44" s="236"/>
      <c r="FU44" s="236"/>
      <c r="FV44" s="236"/>
      <c r="FW44" s="236"/>
      <c r="FX44" s="236"/>
      <c r="FY44" s="236"/>
      <c r="FZ44" s="236"/>
      <c r="GA44" s="236"/>
      <c r="GB44" s="236"/>
      <c r="GC44" s="236"/>
      <c r="GD44" s="236"/>
      <c r="GE44" s="236"/>
      <c r="GF44" s="236"/>
      <c r="GG44" s="236"/>
      <c r="GH44" s="236"/>
      <c r="GI44" s="236"/>
      <c r="GJ44" s="236"/>
      <c r="GK44" s="236"/>
      <c r="GL44" s="236"/>
      <c r="GM44" s="236"/>
      <c r="GN44" s="236"/>
      <c r="GO44" s="236"/>
      <c r="GP44" s="236"/>
      <c r="GQ44" s="236"/>
      <c r="GR44" s="236"/>
      <c r="GS44" s="236"/>
      <c r="GT44" s="236"/>
      <c r="GU44" s="236"/>
      <c r="GV44" s="236"/>
      <c r="GW44" s="236"/>
      <c r="GX44" s="236"/>
      <c r="GY44" s="236"/>
      <c r="GZ44" s="236"/>
      <c r="HA44" s="236"/>
    </row>
    <row r="45" s="211" customFormat="1" ht="21" customHeight="1" spans="1:209">
      <c r="A45" s="232" t="s">
        <v>1411</v>
      </c>
      <c r="B45" s="238">
        <f>SUM(B46:B50)</f>
        <v>0</v>
      </c>
      <c r="C45" s="238">
        <f>SUM(C46:C50)</f>
        <v>114</v>
      </c>
      <c r="D45" s="238">
        <f>SUM(D46:D50)</f>
        <v>0</v>
      </c>
      <c r="E45" s="234">
        <f>D45/C45*100</f>
        <v>0</v>
      </c>
      <c r="F45" s="235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P45" s="236"/>
      <c r="AQ45" s="236"/>
      <c r="AR45" s="236"/>
      <c r="AS45" s="236"/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236"/>
      <c r="BF45" s="236"/>
      <c r="BG45" s="236"/>
      <c r="BH45" s="236"/>
      <c r="BI45" s="236"/>
      <c r="BJ45" s="236"/>
      <c r="BK45" s="236"/>
      <c r="BL45" s="236"/>
      <c r="BM45" s="236"/>
      <c r="BN45" s="236"/>
      <c r="BO45" s="236"/>
      <c r="BP45" s="236"/>
      <c r="BQ45" s="236"/>
      <c r="BR45" s="236"/>
      <c r="BS45" s="236"/>
      <c r="BT45" s="236"/>
      <c r="BU45" s="236"/>
      <c r="BV45" s="236"/>
      <c r="BW45" s="236"/>
      <c r="BX45" s="236"/>
      <c r="BY45" s="236"/>
      <c r="BZ45" s="236"/>
      <c r="CA45" s="236"/>
      <c r="CB45" s="236"/>
      <c r="CC45" s="236"/>
      <c r="CD45" s="236"/>
      <c r="CE45" s="236"/>
      <c r="CF45" s="236"/>
      <c r="CG45" s="236"/>
      <c r="CH45" s="236"/>
      <c r="CI45" s="236"/>
      <c r="CJ45" s="236"/>
      <c r="CK45" s="236"/>
      <c r="CL45" s="236"/>
      <c r="CM45" s="236"/>
      <c r="CN45" s="236"/>
      <c r="CO45" s="236"/>
      <c r="CP45" s="236"/>
      <c r="CQ45" s="236"/>
      <c r="CR45" s="236"/>
      <c r="CS45" s="236"/>
      <c r="CT45" s="236"/>
      <c r="CU45" s="236"/>
      <c r="CV45" s="236"/>
      <c r="CW45" s="236"/>
      <c r="CX45" s="236"/>
      <c r="CY45" s="236"/>
      <c r="CZ45" s="236"/>
      <c r="DA45" s="236"/>
      <c r="DB45" s="236"/>
      <c r="DC45" s="236"/>
      <c r="DD45" s="236"/>
      <c r="DE45" s="236"/>
      <c r="DF45" s="236"/>
      <c r="DG45" s="236"/>
      <c r="DH45" s="236"/>
      <c r="DI45" s="236"/>
      <c r="DJ45" s="236"/>
      <c r="DK45" s="236"/>
      <c r="DL45" s="236"/>
      <c r="DM45" s="236"/>
      <c r="DN45" s="236"/>
      <c r="DO45" s="236"/>
      <c r="DP45" s="236"/>
      <c r="DQ45" s="236"/>
      <c r="DR45" s="236"/>
      <c r="DS45" s="236"/>
      <c r="DT45" s="236"/>
      <c r="DU45" s="236"/>
      <c r="DV45" s="236"/>
      <c r="DW45" s="236"/>
      <c r="DX45" s="236"/>
      <c r="DY45" s="236"/>
      <c r="DZ45" s="236"/>
      <c r="EA45" s="236"/>
      <c r="EB45" s="236"/>
      <c r="EC45" s="236"/>
      <c r="ED45" s="236"/>
      <c r="EE45" s="236"/>
      <c r="EF45" s="236"/>
      <c r="EG45" s="236"/>
      <c r="EH45" s="236"/>
      <c r="EI45" s="236"/>
      <c r="EJ45" s="236"/>
      <c r="EK45" s="236"/>
      <c r="EL45" s="236"/>
      <c r="EM45" s="236"/>
      <c r="EN45" s="236"/>
      <c r="EO45" s="236"/>
      <c r="EP45" s="236"/>
      <c r="EQ45" s="236"/>
      <c r="ER45" s="236"/>
      <c r="ES45" s="236"/>
      <c r="ET45" s="236"/>
      <c r="EU45" s="236"/>
      <c r="EV45" s="236"/>
      <c r="EW45" s="236"/>
      <c r="EX45" s="236"/>
      <c r="EY45" s="236"/>
      <c r="EZ45" s="236"/>
      <c r="FA45" s="236"/>
      <c r="FB45" s="236"/>
      <c r="FC45" s="236"/>
      <c r="FD45" s="236"/>
      <c r="FE45" s="236"/>
      <c r="FF45" s="236"/>
      <c r="FG45" s="236"/>
      <c r="FH45" s="236"/>
      <c r="FI45" s="236"/>
      <c r="FJ45" s="236"/>
      <c r="FK45" s="236"/>
      <c r="FL45" s="236"/>
      <c r="FM45" s="236"/>
      <c r="FN45" s="236"/>
      <c r="FO45" s="236"/>
      <c r="FP45" s="236"/>
      <c r="FQ45" s="236"/>
      <c r="FR45" s="236"/>
      <c r="FS45" s="236"/>
      <c r="FT45" s="236"/>
      <c r="FU45" s="236"/>
      <c r="FV45" s="236"/>
      <c r="FW45" s="236"/>
      <c r="FX45" s="236"/>
      <c r="FY45" s="236"/>
      <c r="FZ45" s="236"/>
      <c r="GA45" s="236"/>
      <c r="GB45" s="236"/>
      <c r="GC45" s="236"/>
      <c r="GD45" s="236"/>
      <c r="GE45" s="236"/>
      <c r="GF45" s="236"/>
      <c r="GG45" s="236"/>
      <c r="GH45" s="236"/>
      <c r="GI45" s="236"/>
      <c r="GJ45" s="236"/>
      <c r="GK45" s="236"/>
      <c r="GL45" s="236"/>
      <c r="GM45" s="236"/>
      <c r="GN45" s="236"/>
      <c r="GO45" s="236"/>
      <c r="GP45" s="236"/>
      <c r="GQ45" s="236"/>
      <c r="GR45" s="236"/>
      <c r="GS45" s="236"/>
      <c r="GT45" s="236"/>
      <c r="GU45" s="236"/>
      <c r="GV45" s="236"/>
      <c r="GW45" s="236"/>
      <c r="GX45" s="236"/>
      <c r="GY45" s="236"/>
      <c r="GZ45" s="236"/>
      <c r="HA45" s="236"/>
    </row>
    <row r="46" s="211" customFormat="1" ht="21" customHeight="1" spans="1:209">
      <c r="A46" s="237" t="s">
        <v>1412</v>
      </c>
      <c r="B46" s="233"/>
      <c r="C46" s="233">
        <v>114</v>
      </c>
      <c r="D46" s="233"/>
      <c r="E46" s="234">
        <f>D46/C46*100</f>
        <v>0</v>
      </c>
      <c r="F46" s="235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6"/>
      <c r="AO46" s="236"/>
      <c r="AP46" s="236"/>
      <c r="AQ46" s="236"/>
      <c r="AR46" s="236"/>
      <c r="AS46" s="236"/>
      <c r="AT46" s="236"/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  <c r="BE46" s="236"/>
      <c r="BF46" s="236"/>
      <c r="BG46" s="236"/>
      <c r="BH46" s="236"/>
      <c r="BI46" s="236"/>
      <c r="BJ46" s="236"/>
      <c r="BK46" s="236"/>
      <c r="BL46" s="236"/>
      <c r="BM46" s="236"/>
      <c r="BN46" s="236"/>
      <c r="BO46" s="236"/>
      <c r="BP46" s="236"/>
      <c r="BQ46" s="236"/>
      <c r="BR46" s="236"/>
      <c r="BS46" s="236"/>
      <c r="BT46" s="236"/>
      <c r="BU46" s="236"/>
      <c r="BV46" s="236"/>
      <c r="BW46" s="236"/>
      <c r="BX46" s="236"/>
      <c r="BY46" s="236"/>
      <c r="BZ46" s="236"/>
      <c r="CA46" s="236"/>
      <c r="CB46" s="236"/>
      <c r="CC46" s="236"/>
      <c r="CD46" s="236"/>
      <c r="CE46" s="236"/>
      <c r="CF46" s="236"/>
      <c r="CG46" s="236"/>
      <c r="CH46" s="236"/>
      <c r="CI46" s="236"/>
      <c r="CJ46" s="236"/>
      <c r="CK46" s="236"/>
      <c r="CL46" s="236"/>
      <c r="CM46" s="236"/>
      <c r="CN46" s="236"/>
      <c r="CO46" s="236"/>
      <c r="CP46" s="236"/>
      <c r="CQ46" s="236"/>
      <c r="CR46" s="236"/>
      <c r="CS46" s="236"/>
      <c r="CT46" s="236"/>
      <c r="CU46" s="236"/>
      <c r="CV46" s="236"/>
      <c r="CW46" s="236"/>
      <c r="CX46" s="236"/>
      <c r="CY46" s="236"/>
      <c r="CZ46" s="236"/>
      <c r="DA46" s="236"/>
      <c r="DB46" s="236"/>
      <c r="DC46" s="236"/>
      <c r="DD46" s="236"/>
      <c r="DE46" s="236"/>
      <c r="DF46" s="236"/>
      <c r="DG46" s="236"/>
      <c r="DH46" s="236"/>
      <c r="DI46" s="236"/>
      <c r="DJ46" s="236"/>
      <c r="DK46" s="236"/>
      <c r="DL46" s="236"/>
      <c r="DM46" s="236"/>
      <c r="DN46" s="236"/>
      <c r="DO46" s="236"/>
      <c r="DP46" s="236"/>
      <c r="DQ46" s="236"/>
      <c r="DR46" s="236"/>
      <c r="DS46" s="236"/>
      <c r="DT46" s="236"/>
      <c r="DU46" s="236"/>
      <c r="DV46" s="236"/>
      <c r="DW46" s="236"/>
      <c r="DX46" s="236"/>
      <c r="DY46" s="236"/>
      <c r="DZ46" s="236"/>
      <c r="EA46" s="236"/>
      <c r="EB46" s="236"/>
      <c r="EC46" s="236"/>
      <c r="ED46" s="236"/>
      <c r="EE46" s="236"/>
      <c r="EF46" s="236"/>
      <c r="EG46" s="236"/>
      <c r="EH46" s="236"/>
      <c r="EI46" s="236"/>
      <c r="EJ46" s="236"/>
      <c r="EK46" s="236"/>
      <c r="EL46" s="236"/>
      <c r="EM46" s="236"/>
      <c r="EN46" s="236"/>
      <c r="EO46" s="236"/>
      <c r="EP46" s="236"/>
      <c r="EQ46" s="236"/>
      <c r="ER46" s="236"/>
      <c r="ES46" s="236"/>
      <c r="ET46" s="236"/>
      <c r="EU46" s="236"/>
      <c r="EV46" s="236"/>
      <c r="EW46" s="236"/>
      <c r="EX46" s="236"/>
      <c r="EY46" s="236"/>
      <c r="EZ46" s="236"/>
      <c r="FA46" s="236"/>
      <c r="FB46" s="236"/>
      <c r="FC46" s="236"/>
      <c r="FD46" s="236"/>
      <c r="FE46" s="236"/>
      <c r="FF46" s="236"/>
      <c r="FG46" s="236"/>
      <c r="FH46" s="236"/>
      <c r="FI46" s="236"/>
      <c r="FJ46" s="236"/>
      <c r="FK46" s="236"/>
      <c r="FL46" s="236"/>
      <c r="FM46" s="236"/>
      <c r="FN46" s="236"/>
      <c r="FO46" s="236"/>
      <c r="FP46" s="236"/>
      <c r="FQ46" s="236"/>
      <c r="FR46" s="236"/>
      <c r="FS46" s="236"/>
      <c r="FT46" s="236"/>
      <c r="FU46" s="236"/>
      <c r="FV46" s="236"/>
      <c r="FW46" s="236"/>
      <c r="FX46" s="236"/>
      <c r="FY46" s="236"/>
      <c r="FZ46" s="236"/>
      <c r="GA46" s="236"/>
      <c r="GB46" s="236"/>
      <c r="GC46" s="236"/>
      <c r="GD46" s="236"/>
      <c r="GE46" s="236"/>
      <c r="GF46" s="236"/>
      <c r="GG46" s="236"/>
      <c r="GH46" s="236"/>
      <c r="GI46" s="236"/>
      <c r="GJ46" s="236"/>
      <c r="GK46" s="236"/>
      <c r="GL46" s="236"/>
      <c r="GM46" s="236"/>
      <c r="GN46" s="236"/>
      <c r="GO46" s="236"/>
      <c r="GP46" s="236"/>
      <c r="GQ46" s="236"/>
      <c r="GR46" s="236"/>
      <c r="GS46" s="236"/>
      <c r="GT46" s="236"/>
      <c r="GU46" s="236"/>
      <c r="GV46" s="236"/>
      <c r="GW46" s="236"/>
      <c r="GX46" s="236"/>
      <c r="GY46" s="236"/>
      <c r="GZ46" s="236"/>
      <c r="HA46" s="236"/>
    </row>
    <row r="47" s="211" customFormat="1" ht="21" customHeight="1" spans="1:209">
      <c r="A47" s="237" t="s">
        <v>1413</v>
      </c>
      <c r="B47" s="233">
        <v>0</v>
      </c>
      <c r="C47" s="233">
        <v>0</v>
      </c>
      <c r="D47" s="233">
        <v>0</v>
      </c>
      <c r="E47" s="234"/>
      <c r="F47" s="235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  <c r="AQ47" s="236"/>
      <c r="AR47" s="236"/>
      <c r="AS47" s="236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236"/>
      <c r="BL47" s="236"/>
      <c r="BM47" s="236"/>
      <c r="BN47" s="236"/>
      <c r="BO47" s="236"/>
      <c r="BP47" s="236"/>
      <c r="BQ47" s="236"/>
      <c r="BR47" s="236"/>
      <c r="BS47" s="236"/>
      <c r="BT47" s="236"/>
      <c r="BU47" s="236"/>
      <c r="BV47" s="236"/>
      <c r="BW47" s="236"/>
      <c r="BX47" s="236"/>
      <c r="BY47" s="236"/>
      <c r="BZ47" s="236"/>
      <c r="CA47" s="236"/>
      <c r="CB47" s="236"/>
      <c r="CC47" s="236"/>
      <c r="CD47" s="236"/>
      <c r="CE47" s="236"/>
      <c r="CF47" s="236"/>
      <c r="CG47" s="236"/>
      <c r="CH47" s="236"/>
      <c r="CI47" s="236"/>
      <c r="CJ47" s="236"/>
      <c r="CK47" s="236"/>
      <c r="CL47" s="236"/>
      <c r="CM47" s="236"/>
      <c r="CN47" s="236"/>
      <c r="CO47" s="236"/>
      <c r="CP47" s="236"/>
      <c r="CQ47" s="236"/>
      <c r="CR47" s="236"/>
      <c r="CS47" s="236"/>
      <c r="CT47" s="236"/>
      <c r="CU47" s="236"/>
      <c r="CV47" s="236"/>
      <c r="CW47" s="236"/>
      <c r="CX47" s="236"/>
      <c r="CY47" s="236"/>
      <c r="CZ47" s="236"/>
      <c r="DA47" s="236"/>
      <c r="DB47" s="236"/>
      <c r="DC47" s="236"/>
      <c r="DD47" s="236"/>
      <c r="DE47" s="236"/>
      <c r="DF47" s="236"/>
      <c r="DG47" s="236"/>
      <c r="DH47" s="236"/>
      <c r="DI47" s="236"/>
      <c r="DJ47" s="236"/>
      <c r="DK47" s="236"/>
      <c r="DL47" s="236"/>
      <c r="DM47" s="236"/>
      <c r="DN47" s="236"/>
      <c r="DO47" s="236"/>
      <c r="DP47" s="236"/>
      <c r="DQ47" s="236"/>
      <c r="DR47" s="236"/>
      <c r="DS47" s="236"/>
      <c r="DT47" s="236"/>
      <c r="DU47" s="236"/>
      <c r="DV47" s="236"/>
      <c r="DW47" s="236"/>
      <c r="DX47" s="236"/>
      <c r="DY47" s="236"/>
      <c r="DZ47" s="236"/>
      <c r="EA47" s="236"/>
      <c r="EB47" s="236"/>
      <c r="EC47" s="236"/>
      <c r="ED47" s="236"/>
      <c r="EE47" s="236"/>
      <c r="EF47" s="236"/>
      <c r="EG47" s="236"/>
      <c r="EH47" s="236"/>
      <c r="EI47" s="236"/>
      <c r="EJ47" s="236"/>
      <c r="EK47" s="236"/>
      <c r="EL47" s="236"/>
      <c r="EM47" s="236"/>
      <c r="EN47" s="236"/>
      <c r="EO47" s="236"/>
      <c r="EP47" s="236"/>
      <c r="EQ47" s="236"/>
      <c r="ER47" s="236"/>
      <c r="ES47" s="236"/>
      <c r="ET47" s="236"/>
      <c r="EU47" s="236"/>
      <c r="EV47" s="236"/>
      <c r="EW47" s="236"/>
      <c r="EX47" s="236"/>
      <c r="EY47" s="236"/>
      <c r="EZ47" s="236"/>
      <c r="FA47" s="236"/>
      <c r="FB47" s="236"/>
      <c r="FC47" s="236"/>
      <c r="FD47" s="236"/>
      <c r="FE47" s="236"/>
      <c r="FF47" s="236"/>
      <c r="FG47" s="236"/>
      <c r="FH47" s="236"/>
      <c r="FI47" s="236"/>
      <c r="FJ47" s="236"/>
      <c r="FK47" s="236"/>
      <c r="FL47" s="236"/>
      <c r="FM47" s="236"/>
      <c r="FN47" s="236"/>
      <c r="FO47" s="236"/>
      <c r="FP47" s="236"/>
      <c r="FQ47" s="236"/>
      <c r="FR47" s="236"/>
      <c r="FS47" s="236"/>
      <c r="FT47" s="236"/>
      <c r="FU47" s="236"/>
      <c r="FV47" s="236"/>
      <c r="FW47" s="236"/>
      <c r="FX47" s="236"/>
      <c r="FY47" s="236"/>
      <c r="FZ47" s="236"/>
      <c r="GA47" s="236"/>
      <c r="GB47" s="236"/>
      <c r="GC47" s="236"/>
      <c r="GD47" s="236"/>
      <c r="GE47" s="236"/>
      <c r="GF47" s="236"/>
      <c r="GG47" s="236"/>
      <c r="GH47" s="236"/>
      <c r="GI47" s="236"/>
      <c r="GJ47" s="236"/>
      <c r="GK47" s="236"/>
      <c r="GL47" s="236"/>
      <c r="GM47" s="236"/>
      <c r="GN47" s="236"/>
      <c r="GO47" s="236"/>
      <c r="GP47" s="236"/>
      <c r="GQ47" s="236"/>
      <c r="GR47" s="236"/>
      <c r="GS47" s="236"/>
      <c r="GT47" s="236"/>
      <c r="GU47" s="236"/>
      <c r="GV47" s="236"/>
      <c r="GW47" s="236"/>
      <c r="GX47" s="236"/>
      <c r="GY47" s="236"/>
      <c r="GZ47" s="236"/>
      <c r="HA47" s="236"/>
    </row>
    <row r="48" s="211" customFormat="1" ht="21" customHeight="1" spans="1:209">
      <c r="A48" s="237" t="s">
        <v>1414</v>
      </c>
      <c r="B48" s="233">
        <v>0</v>
      </c>
      <c r="C48" s="233"/>
      <c r="D48" s="233"/>
      <c r="E48" s="234"/>
      <c r="F48" s="235"/>
      <c r="G48" s="236"/>
      <c r="H48" s="236">
        <v>0</v>
      </c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6"/>
      <c r="BG48" s="236"/>
      <c r="BH48" s="236"/>
      <c r="BI48" s="236"/>
      <c r="BJ48" s="236"/>
      <c r="BK48" s="236"/>
      <c r="BL48" s="236"/>
      <c r="BM48" s="236"/>
      <c r="BN48" s="236"/>
      <c r="BO48" s="236"/>
      <c r="BP48" s="236"/>
      <c r="BQ48" s="236"/>
      <c r="BR48" s="236"/>
      <c r="BS48" s="236"/>
      <c r="BT48" s="236"/>
      <c r="BU48" s="236"/>
      <c r="BV48" s="236"/>
      <c r="BW48" s="236"/>
      <c r="BX48" s="236"/>
      <c r="BY48" s="236"/>
      <c r="BZ48" s="236"/>
      <c r="CA48" s="236"/>
      <c r="CB48" s="236"/>
      <c r="CC48" s="236"/>
      <c r="CD48" s="236"/>
      <c r="CE48" s="236"/>
      <c r="CF48" s="236"/>
      <c r="CG48" s="236"/>
      <c r="CH48" s="236"/>
      <c r="CI48" s="236"/>
      <c r="CJ48" s="236"/>
      <c r="CK48" s="236"/>
      <c r="CL48" s="236"/>
      <c r="CM48" s="236"/>
      <c r="CN48" s="236"/>
      <c r="CO48" s="236"/>
      <c r="CP48" s="236"/>
      <c r="CQ48" s="236"/>
      <c r="CR48" s="236"/>
      <c r="CS48" s="236"/>
      <c r="CT48" s="236"/>
      <c r="CU48" s="236"/>
      <c r="CV48" s="236"/>
      <c r="CW48" s="236"/>
      <c r="CX48" s="236"/>
      <c r="CY48" s="236"/>
      <c r="CZ48" s="236"/>
      <c r="DA48" s="236"/>
      <c r="DB48" s="236"/>
      <c r="DC48" s="236"/>
      <c r="DD48" s="236"/>
      <c r="DE48" s="236"/>
      <c r="DF48" s="236"/>
      <c r="DG48" s="236"/>
      <c r="DH48" s="236"/>
      <c r="DI48" s="236"/>
      <c r="DJ48" s="236"/>
      <c r="DK48" s="236"/>
      <c r="DL48" s="236"/>
      <c r="DM48" s="236"/>
      <c r="DN48" s="236"/>
      <c r="DO48" s="236"/>
      <c r="DP48" s="236"/>
      <c r="DQ48" s="236"/>
      <c r="DR48" s="236"/>
      <c r="DS48" s="236"/>
      <c r="DT48" s="236"/>
      <c r="DU48" s="236"/>
      <c r="DV48" s="236"/>
      <c r="DW48" s="236"/>
      <c r="DX48" s="236"/>
      <c r="DY48" s="236"/>
      <c r="DZ48" s="236"/>
      <c r="EA48" s="236"/>
      <c r="EB48" s="236"/>
      <c r="EC48" s="236"/>
      <c r="ED48" s="236"/>
      <c r="EE48" s="236"/>
      <c r="EF48" s="236"/>
      <c r="EG48" s="236"/>
      <c r="EH48" s="236"/>
      <c r="EI48" s="236"/>
      <c r="EJ48" s="236"/>
      <c r="EK48" s="236"/>
      <c r="EL48" s="236"/>
      <c r="EM48" s="236"/>
      <c r="EN48" s="236"/>
      <c r="EO48" s="236"/>
      <c r="EP48" s="236"/>
      <c r="EQ48" s="236"/>
      <c r="ER48" s="236"/>
      <c r="ES48" s="236"/>
      <c r="ET48" s="236"/>
      <c r="EU48" s="236"/>
      <c r="EV48" s="236"/>
      <c r="EW48" s="236"/>
      <c r="EX48" s="236"/>
      <c r="EY48" s="236"/>
      <c r="EZ48" s="236"/>
      <c r="FA48" s="236"/>
      <c r="FB48" s="236"/>
      <c r="FC48" s="236"/>
      <c r="FD48" s="236"/>
      <c r="FE48" s="236"/>
      <c r="FF48" s="236"/>
      <c r="FG48" s="236"/>
      <c r="FH48" s="236"/>
      <c r="FI48" s="236"/>
      <c r="FJ48" s="236"/>
      <c r="FK48" s="236"/>
      <c r="FL48" s="236"/>
      <c r="FM48" s="236"/>
      <c r="FN48" s="236"/>
      <c r="FO48" s="236"/>
      <c r="FP48" s="236"/>
      <c r="FQ48" s="236"/>
      <c r="FR48" s="236"/>
      <c r="FS48" s="236"/>
      <c r="FT48" s="236"/>
      <c r="FU48" s="236"/>
      <c r="FV48" s="236"/>
      <c r="FW48" s="236"/>
      <c r="FX48" s="236"/>
      <c r="FY48" s="236"/>
      <c r="FZ48" s="236"/>
      <c r="GA48" s="236"/>
      <c r="GB48" s="236"/>
      <c r="GC48" s="236"/>
      <c r="GD48" s="236"/>
      <c r="GE48" s="236"/>
      <c r="GF48" s="236"/>
      <c r="GG48" s="236"/>
      <c r="GH48" s="236"/>
      <c r="GI48" s="236"/>
      <c r="GJ48" s="236"/>
      <c r="GK48" s="236"/>
      <c r="GL48" s="236"/>
      <c r="GM48" s="236"/>
      <c r="GN48" s="236"/>
      <c r="GO48" s="236"/>
      <c r="GP48" s="236"/>
      <c r="GQ48" s="236"/>
      <c r="GR48" s="236"/>
      <c r="GS48" s="236"/>
      <c r="GT48" s="236"/>
      <c r="GU48" s="236"/>
      <c r="GV48" s="236"/>
      <c r="GW48" s="236"/>
      <c r="GX48" s="236"/>
      <c r="GY48" s="236"/>
      <c r="GZ48" s="236"/>
      <c r="HA48" s="236"/>
    </row>
    <row r="49" s="211" customFormat="1" ht="21" customHeight="1" spans="1:209">
      <c r="A49" s="237" t="s">
        <v>1415</v>
      </c>
      <c r="B49" s="233">
        <v>0</v>
      </c>
      <c r="C49" s="233">
        <v>0</v>
      </c>
      <c r="D49" s="233">
        <v>0</v>
      </c>
      <c r="E49" s="234"/>
      <c r="F49" s="235"/>
      <c r="G49" s="236"/>
      <c r="H49" s="236">
        <v>0</v>
      </c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236"/>
      <c r="AG49" s="236"/>
      <c r="AH49" s="236"/>
      <c r="AI49" s="236"/>
      <c r="AJ49" s="236"/>
      <c r="AK49" s="236"/>
      <c r="AL49" s="236"/>
      <c r="AM49" s="236"/>
      <c r="AN49" s="236"/>
      <c r="AO49" s="236"/>
      <c r="AP49" s="236"/>
      <c r="AQ49" s="236"/>
      <c r="AR49" s="236"/>
      <c r="AS49" s="236"/>
      <c r="AT49" s="236"/>
      <c r="AU49" s="236"/>
      <c r="AV49" s="236"/>
      <c r="AW49" s="236"/>
      <c r="AX49" s="236"/>
      <c r="AY49" s="236"/>
      <c r="AZ49" s="236"/>
      <c r="BA49" s="236"/>
      <c r="BB49" s="236"/>
      <c r="BC49" s="236"/>
      <c r="BD49" s="236"/>
      <c r="BE49" s="236"/>
      <c r="BF49" s="236"/>
      <c r="BG49" s="236"/>
      <c r="BH49" s="236"/>
      <c r="BI49" s="236"/>
      <c r="BJ49" s="236"/>
      <c r="BK49" s="236"/>
      <c r="BL49" s="236"/>
      <c r="BM49" s="236"/>
      <c r="BN49" s="236"/>
      <c r="BO49" s="236"/>
      <c r="BP49" s="236"/>
      <c r="BQ49" s="236"/>
      <c r="BR49" s="236"/>
      <c r="BS49" s="236"/>
      <c r="BT49" s="236"/>
      <c r="BU49" s="236"/>
      <c r="BV49" s="236"/>
      <c r="BW49" s="236"/>
      <c r="BX49" s="236"/>
      <c r="BY49" s="236"/>
      <c r="BZ49" s="236"/>
      <c r="CA49" s="236"/>
      <c r="CB49" s="236"/>
      <c r="CC49" s="236"/>
      <c r="CD49" s="236"/>
      <c r="CE49" s="236"/>
      <c r="CF49" s="236"/>
      <c r="CG49" s="236"/>
      <c r="CH49" s="236"/>
      <c r="CI49" s="236"/>
      <c r="CJ49" s="236"/>
      <c r="CK49" s="236"/>
      <c r="CL49" s="236"/>
      <c r="CM49" s="236"/>
      <c r="CN49" s="236"/>
      <c r="CO49" s="236"/>
      <c r="CP49" s="236"/>
      <c r="CQ49" s="236"/>
      <c r="CR49" s="236"/>
      <c r="CS49" s="236"/>
      <c r="CT49" s="236"/>
      <c r="CU49" s="236"/>
      <c r="CV49" s="236"/>
      <c r="CW49" s="236"/>
      <c r="CX49" s="236"/>
      <c r="CY49" s="236"/>
      <c r="CZ49" s="236"/>
      <c r="DA49" s="236"/>
      <c r="DB49" s="236"/>
      <c r="DC49" s="236"/>
      <c r="DD49" s="236"/>
      <c r="DE49" s="236"/>
      <c r="DF49" s="236"/>
      <c r="DG49" s="236"/>
      <c r="DH49" s="236"/>
      <c r="DI49" s="236"/>
      <c r="DJ49" s="236"/>
      <c r="DK49" s="236"/>
      <c r="DL49" s="236"/>
      <c r="DM49" s="236"/>
      <c r="DN49" s="236"/>
      <c r="DO49" s="236"/>
      <c r="DP49" s="236"/>
      <c r="DQ49" s="236"/>
      <c r="DR49" s="236"/>
      <c r="DS49" s="236"/>
      <c r="DT49" s="236"/>
      <c r="DU49" s="236"/>
      <c r="DV49" s="236"/>
      <c r="DW49" s="236"/>
      <c r="DX49" s="236"/>
      <c r="DY49" s="236"/>
      <c r="DZ49" s="236"/>
      <c r="EA49" s="236"/>
      <c r="EB49" s="236"/>
      <c r="EC49" s="236"/>
      <c r="ED49" s="236"/>
      <c r="EE49" s="236"/>
      <c r="EF49" s="236"/>
      <c r="EG49" s="236"/>
      <c r="EH49" s="236"/>
      <c r="EI49" s="236"/>
      <c r="EJ49" s="236"/>
      <c r="EK49" s="236"/>
      <c r="EL49" s="236"/>
      <c r="EM49" s="236"/>
      <c r="EN49" s="236"/>
      <c r="EO49" s="236"/>
      <c r="EP49" s="236"/>
      <c r="EQ49" s="236"/>
      <c r="ER49" s="236"/>
      <c r="ES49" s="236"/>
      <c r="ET49" s="236"/>
      <c r="EU49" s="236"/>
      <c r="EV49" s="236"/>
      <c r="EW49" s="236"/>
      <c r="EX49" s="236"/>
      <c r="EY49" s="236"/>
      <c r="EZ49" s="236"/>
      <c r="FA49" s="236"/>
      <c r="FB49" s="236"/>
      <c r="FC49" s="236"/>
      <c r="FD49" s="236"/>
      <c r="FE49" s="236"/>
      <c r="FF49" s="236"/>
      <c r="FG49" s="236"/>
      <c r="FH49" s="236"/>
      <c r="FI49" s="236"/>
      <c r="FJ49" s="236"/>
      <c r="FK49" s="236"/>
      <c r="FL49" s="236"/>
      <c r="FM49" s="236"/>
      <c r="FN49" s="236"/>
      <c r="FO49" s="236"/>
      <c r="FP49" s="236"/>
      <c r="FQ49" s="236"/>
      <c r="FR49" s="236"/>
      <c r="FS49" s="236"/>
      <c r="FT49" s="236"/>
      <c r="FU49" s="236"/>
      <c r="FV49" s="236"/>
      <c r="FW49" s="236"/>
      <c r="FX49" s="236"/>
      <c r="FY49" s="236"/>
      <c r="FZ49" s="236"/>
      <c r="GA49" s="236"/>
      <c r="GB49" s="236"/>
      <c r="GC49" s="236"/>
      <c r="GD49" s="236"/>
      <c r="GE49" s="236"/>
      <c r="GF49" s="236"/>
      <c r="GG49" s="236"/>
      <c r="GH49" s="236"/>
      <c r="GI49" s="236"/>
      <c r="GJ49" s="236"/>
      <c r="GK49" s="236"/>
      <c r="GL49" s="236"/>
      <c r="GM49" s="236"/>
      <c r="GN49" s="236"/>
      <c r="GO49" s="236"/>
      <c r="GP49" s="236"/>
      <c r="GQ49" s="236"/>
      <c r="GR49" s="236"/>
      <c r="GS49" s="236"/>
      <c r="GT49" s="236"/>
      <c r="GU49" s="236"/>
      <c r="GV49" s="236"/>
      <c r="GW49" s="236"/>
      <c r="GX49" s="236"/>
      <c r="GY49" s="236"/>
      <c r="GZ49" s="236"/>
      <c r="HA49" s="236"/>
    </row>
    <row r="50" s="211" customFormat="1" ht="21" customHeight="1" spans="1:209">
      <c r="A50" s="237" t="s">
        <v>1416</v>
      </c>
      <c r="B50" s="233">
        <v>0</v>
      </c>
      <c r="C50" s="233">
        <v>0</v>
      </c>
      <c r="D50" s="233">
        <v>0</v>
      </c>
      <c r="E50" s="234"/>
      <c r="F50" s="235"/>
      <c r="G50" s="236"/>
      <c r="H50" s="236">
        <v>0</v>
      </c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  <c r="AE50" s="236"/>
      <c r="AF50" s="236"/>
      <c r="AG50" s="236"/>
      <c r="AH50" s="236"/>
      <c r="AI50" s="236"/>
      <c r="AJ50" s="236"/>
      <c r="AK50" s="236"/>
      <c r="AL50" s="236"/>
      <c r="AM50" s="236"/>
      <c r="AN50" s="236"/>
      <c r="AO50" s="236"/>
      <c r="AP50" s="236"/>
      <c r="AQ50" s="236"/>
      <c r="AR50" s="236"/>
      <c r="AS50" s="236"/>
      <c r="AT50" s="236"/>
      <c r="AU50" s="236"/>
      <c r="AV50" s="236"/>
      <c r="AW50" s="236"/>
      <c r="AX50" s="236"/>
      <c r="AY50" s="236"/>
      <c r="AZ50" s="236"/>
      <c r="BA50" s="236"/>
      <c r="BB50" s="236"/>
      <c r="BC50" s="236"/>
      <c r="BD50" s="236"/>
      <c r="BE50" s="236"/>
      <c r="BF50" s="236"/>
      <c r="BG50" s="236"/>
      <c r="BH50" s="236"/>
      <c r="BI50" s="236"/>
      <c r="BJ50" s="236"/>
      <c r="BK50" s="236"/>
      <c r="BL50" s="236"/>
      <c r="BM50" s="236"/>
      <c r="BN50" s="236"/>
      <c r="BO50" s="236"/>
      <c r="BP50" s="236"/>
      <c r="BQ50" s="236"/>
      <c r="BR50" s="236"/>
      <c r="BS50" s="236"/>
      <c r="BT50" s="236"/>
      <c r="BU50" s="236"/>
      <c r="BV50" s="236"/>
      <c r="BW50" s="236"/>
      <c r="BX50" s="236"/>
      <c r="BY50" s="236"/>
      <c r="BZ50" s="236"/>
      <c r="CA50" s="236"/>
      <c r="CB50" s="236"/>
      <c r="CC50" s="236"/>
      <c r="CD50" s="236"/>
      <c r="CE50" s="236"/>
      <c r="CF50" s="236"/>
      <c r="CG50" s="236"/>
      <c r="CH50" s="236"/>
      <c r="CI50" s="236"/>
      <c r="CJ50" s="236"/>
      <c r="CK50" s="236"/>
      <c r="CL50" s="236"/>
      <c r="CM50" s="236"/>
      <c r="CN50" s="236"/>
      <c r="CO50" s="236"/>
      <c r="CP50" s="236"/>
      <c r="CQ50" s="236"/>
      <c r="CR50" s="236"/>
      <c r="CS50" s="236"/>
      <c r="CT50" s="236"/>
      <c r="CU50" s="236"/>
      <c r="CV50" s="236"/>
      <c r="CW50" s="236"/>
      <c r="CX50" s="236"/>
      <c r="CY50" s="236"/>
      <c r="CZ50" s="236"/>
      <c r="DA50" s="236"/>
      <c r="DB50" s="236"/>
      <c r="DC50" s="236"/>
      <c r="DD50" s="236"/>
      <c r="DE50" s="236"/>
      <c r="DF50" s="236"/>
      <c r="DG50" s="236"/>
      <c r="DH50" s="236"/>
      <c r="DI50" s="236"/>
      <c r="DJ50" s="236"/>
      <c r="DK50" s="236"/>
      <c r="DL50" s="236"/>
      <c r="DM50" s="236"/>
      <c r="DN50" s="236"/>
      <c r="DO50" s="236"/>
      <c r="DP50" s="236"/>
      <c r="DQ50" s="236"/>
      <c r="DR50" s="236"/>
      <c r="DS50" s="236"/>
      <c r="DT50" s="236"/>
      <c r="DU50" s="236"/>
      <c r="DV50" s="236"/>
      <c r="DW50" s="236"/>
      <c r="DX50" s="236"/>
      <c r="DY50" s="236"/>
      <c r="DZ50" s="236"/>
      <c r="EA50" s="236"/>
      <c r="EB50" s="236"/>
      <c r="EC50" s="236"/>
      <c r="ED50" s="236"/>
      <c r="EE50" s="236"/>
      <c r="EF50" s="236"/>
      <c r="EG50" s="236"/>
      <c r="EH50" s="236"/>
      <c r="EI50" s="236"/>
      <c r="EJ50" s="236"/>
      <c r="EK50" s="236"/>
      <c r="EL50" s="236"/>
      <c r="EM50" s="236"/>
      <c r="EN50" s="236"/>
      <c r="EO50" s="236"/>
      <c r="EP50" s="236"/>
      <c r="EQ50" s="236"/>
      <c r="ER50" s="236"/>
      <c r="ES50" s="236"/>
      <c r="ET50" s="236"/>
      <c r="EU50" s="236"/>
      <c r="EV50" s="236"/>
      <c r="EW50" s="236"/>
      <c r="EX50" s="236"/>
      <c r="EY50" s="236"/>
      <c r="EZ50" s="236"/>
      <c r="FA50" s="236"/>
      <c r="FB50" s="236"/>
      <c r="FC50" s="236"/>
      <c r="FD50" s="236"/>
      <c r="FE50" s="236"/>
      <c r="FF50" s="236"/>
      <c r="FG50" s="236"/>
      <c r="FH50" s="236"/>
      <c r="FI50" s="236"/>
      <c r="FJ50" s="236"/>
      <c r="FK50" s="236"/>
      <c r="FL50" s="236"/>
      <c r="FM50" s="236"/>
      <c r="FN50" s="236"/>
      <c r="FO50" s="236"/>
      <c r="FP50" s="236"/>
      <c r="FQ50" s="236"/>
      <c r="FR50" s="236"/>
      <c r="FS50" s="236"/>
      <c r="FT50" s="236"/>
      <c r="FU50" s="236"/>
      <c r="FV50" s="236"/>
      <c r="FW50" s="236"/>
      <c r="FX50" s="236"/>
      <c r="FY50" s="236"/>
      <c r="FZ50" s="236"/>
      <c r="GA50" s="236"/>
      <c r="GB50" s="236"/>
      <c r="GC50" s="236"/>
      <c r="GD50" s="236"/>
      <c r="GE50" s="236"/>
      <c r="GF50" s="236"/>
      <c r="GG50" s="236"/>
      <c r="GH50" s="236"/>
      <c r="GI50" s="236"/>
      <c r="GJ50" s="236"/>
      <c r="GK50" s="236"/>
      <c r="GL50" s="236"/>
      <c r="GM50" s="236"/>
      <c r="GN50" s="236"/>
      <c r="GO50" s="236"/>
      <c r="GP50" s="236"/>
      <c r="GQ50" s="236"/>
      <c r="GR50" s="236"/>
      <c r="GS50" s="236"/>
      <c r="GT50" s="236"/>
      <c r="GU50" s="236"/>
      <c r="GV50" s="236"/>
      <c r="GW50" s="236"/>
      <c r="GX50" s="236"/>
      <c r="GY50" s="236"/>
      <c r="GZ50" s="236"/>
      <c r="HA50" s="236"/>
    </row>
    <row r="51" s="211" customFormat="1" ht="21" customHeight="1" spans="1:209">
      <c r="A51" s="232" t="s">
        <v>1417</v>
      </c>
      <c r="B51" s="238">
        <f>SUM(B52:B59)</f>
        <v>0</v>
      </c>
      <c r="C51" s="238">
        <f>SUM(C52:C59)</f>
        <v>21350</v>
      </c>
      <c r="D51" s="238">
        <f>SUM(D52:D59)</f>
        <v>21350</v>
      </c>
      <c r="E51" s="239">
        <f>D51/C51*100</f>
        <v>100</v>
      </c>
      <c r="F51" s="240">
        <f>D51/H51*100-100</f>
        <v>7.82828282828282</v>
      </c>
      <c r="G51" s="236"/>
      <c r="H51" s="236">
        <v>19800</v>
      </c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  <c r="AE51" s="236"/>
      <c r="AF51" s="236"/>
      <c r="AG51" s="236"/>
      <c r="AH51" s="236"/>
      <c r="AI51" s="236"/>
      <c r="AJ51" s="236"/>
      <c r="AK51" s="236"/>
      <c r="AL51" s="236"/>
      <c r="AM51" s="236"/>
      <c r="AN51" s="236"/>
      <c r="AO51" s="236"/>
      <c r="AP51" s="236"/>
      <c r="AQ51" s="236"/>
      <c r="AR51" s="236"/>
      <c r="AS51" s="236"/>
      <c r="AT51" s="236"/>
      <c r="AU51" s="236"/>
      <c r="AV51" s="236"/>
      <c r="AW51" s="236"/>
      <c r="AX51" s="236"/>
      <c r="AY51" s="236"/>
      <c r="AZ51" s="236"/>
      <c r="BA51" s="236"/>
      <c r="BB51" s="236"/>
      <c r="BC51" s="236"/>
      <c r="BD51" s="236"/>
      <c r="BE51" s="236"/>
      <c r="BF51" s="236"/>
      <c r="BG51" s="236"/>
      <c r="BH51" s="236"/>
      <c r="BI51" s="236"/>
      <c r="BJ51" s="236"/>
      <c r="BK51" s="236"/>
      <c r="BL51" s="236"/>
      <c r="BM51" s="236"/>
      <c r="BN51" s="236"/>
      <c r="BO51" s="236"/>
      <c r="BP51" s="236"/>
      <c r="BQ51" s="236"/>
      <c r="BR51" s="236"/>
      <c r="BS51" s="236"/>
      <c r="BT51" s="236"/>
      <c r="BU51" s="236"/>
      <c r="BV51" s="236"/>
      <c r="BW51" s="236"/>
      <c r="BX51" s="236"/>
      <c r="BY51" s="236"/>
      <c r="BZ51" s="236"/>
      <c r="CA51" s="236"/>
      <c r="CB51" s="236"/>
      <c r="CC51" s="236"/>
      <c r="CD51" s="236"/>
      <c r="CE51" s="236"/>
      <c r="CF51" s="236"/>
      <c r="CG51" s="236"/>
      <c r="CH51" s="236"/>
      <c r="CI51" s="236"/>
      <c r="CJ51" s="236"/>
      <c r="CK51" s="236"/>
      <c r="CL51" s="236"/>
      <c r="CM51" s="236"/>
      <c r="CN51" s="236"/>
      <c r="CO51" s="236"/>
      <c r="CP51" s="236"/>
      <c r="CQ51" s="236"/>
      <c r="CR51" s="236"/>
      <c r="CS51" s="236"/>
      <c r="CT51" s="236"/>
      <c r="CU51" s="236"/>
      <c r="CV51" s="236"/>
      <c r="CW51" s="236"/>
      <c r="CX51" s="236"/>
      <c r="CY51" s="236"/>
      <c r="CZ51" s="236"/>
      <c r="DA51" s="236"/>
      <c r="DB51" s="236"/>
      <c r="DC51" s="236"/>
      <c r="DD51" s="236"/>
      <c r="DE51" s="236"/>
      <c r="DF51" s="236"/>
      <c r="DG51" s="236"/>
      <c r="DH51" s="236"/>
      <c r="DI51" s="236"/>
      <c r="DJ51" s="236"/>
      <c r="DK51" s="236"/>
      <c r="DL51" s="236"/>
      <c r="DM51" s="236"/>
      <c r="DN51" s="236"/>
      <c r="DO51" s="236"/>
      <c r="DP51" s="236"/>
      <c r="DQ51" s="236"/>
      <c r="DR51" s="236"/>
      <c r="DS51" s="236"/>
      <c r="DT51" s="236"/>
      <c r="DU51" s="236"/>
      <c r="DV51" s="236"/>
      <c r="DW51" s="236"/>
      <c r="DX51" s="236"/>
      <c r="DY51" s="236"/>
      <c r="DZ51" s="236"/>
      <c r="EA51" s="236"/>
      <c r="EB51" s="236"/>
      <c r="EC51" s="236"/>
      <c r="ED51" s="236"/>
      <c r="EE51" s="236"/>
      <c r="EF51" s="236"/>
      <c r="EG51" s="236"/>
      <c r="EH51" s="236"/>
      <c r="EI51" s="236"/>
      <c r="EJ51" s="236"/>
      <c r="EK51" s="236"/>
      <c r="EL51" s="236"/>
      <c r="EM51" s="236"/>
      <c r="EN51" s="236"/>
      <c r="EO51" s="236"/>
      <c r="EP51" s="236"/>
      <c r="EQ51" s="236"/>
      <c r="ER51" s="236"/>
      <c r="ES51" s="236"/>
      <c r="ET51" s="236"/>
      <c r="EU51" s="236"/>
      <c r="EV51" s="236"/>
      <c r="EW51" s="236"/>
      <c r="EX51" s="236"/>
      <c r="EY51" s="236"/>
      <c r="EZ51" s="236"/>
      <c r="FA51" s="236"/>
      <c r="FB51" s="236"/>
      <c r="FC51" s="236"/>
      <c r="FD51" s="236"/>
      <c r="FE51" s="236"/>
      <c r="FF51" s="236"/>
      <c r="FG51" s="236"/>
      <c r="FH51" s="236"/>
      <c r="FI51" s="236"/>
      <c r="FJ51" s="236"/>
      <c r="FK51" s="236"/>
      <c r="FL51" s="236"/>
      <c r="FM51" s="236"/>
      <c r="FN51" s="236"/>
      <c r="FO51" s="236"/>
      <c r="FP51" s="236"/>
      <c r="FQ51" s="236"/>
      <c r="FR51" s="236"/>
      <c r="FS51" s="236"/>
      <c r="FT51" s="236"/>
      <c r="FU51" s="236"/>
      <c r="FV51" s="236"/>
      <c r="FW51" s="236"/>
      <c r="FX51" s="236"/>
      <c r="FY51" s="236"/>
      <c r="FZ51" s="236"/>
      <c r="GA51" s="236"/>
      <c r="GB51" s="236"/>
      <c r="GC51" s="236"/>
      <c r="GD51" s="236"/>
      <c r="GE51" s="236"/>
      <c r="GF51" s="236"/>
      <c r="GG51" s="236"/>
      <c r="GH51" s="236"/>
      <c r="GI51" s="236"/>
      <c r="GJ51" s="236"/>
      <c r="GK51" s="236"/>
      <c r="GL51" s="236"/>
      <c r="GM51" s="236"/>
      <c r="GN51" s="236"/>
      <c r="GO51" s="236"/>
      <c r="GP51" s="236"/>
      <c r="GQ51" s="236"/>
      <c r="GR51" s="236"/>
      <c r="GS51" s="236"/>
      <c r="GT51" s="236"/>
      <c r="GU51" s="236"/>
      <c r="GV51" s="236"/>
      <c r="GW51" s="236"/>
      <c r="GX51" s="236"/>
      <c r="GY51" s="236"/>
      <c r="GZ51" s="236"/>
      <c r="HA51" s="236"/>
    </row>
    <row r="52" s="211" customFormat="1" ht="21" customHeight="1" spans="1:209">
      <c r="A52" s="237" t="s">
        <v>1418</v>
      </c>
      <c r="B52" s="233">
        <v>0</v>
      </c>
      <c r="C52" s="233">
        <v>0</v>
      </c>
      <c r="D52" s="233">
        <v>0</v>
      </c>
      <c r="E52" s="234"/>
      <c r="F52" s="235"/>
      <c r="G52" s="236"/>
      <c r="H52" s="236">
        <v>0</v>
      </c>
      <c r="I52" s="236"/>
      <c r="J52" s="236"/>
      <c r="K52" s="236"/>
      <c r="L52" s="236"/>
      <c r="M52" s="236"/>
      <c r="N52" s="236"/>
      <c r="O52" s="236"/>
      <c r="P52" s="236"/>
      <c r="Q52" s="236"/>
      <c r="R52" s="236"/>
      <c r="S52" s="236"/>
      <c r="T52" s="236"/>
      <c r="U52" s="236"/>
      <c r="V52" s="236"/>
      <c r="W52" s="236"/>
      <c r="X52" s="236"/>
      <c r="Y52" s="236"/>
      <c r="Z52" s="236"/>
      <c r="AA52" s="236"/>
      <c r="AB52" s="236"/>
      <c r="AC52" s="236"/>
      <c r="AD52" s="236"/>
      <c r="AE52" s="236"/>
      <c r="AF52" s="236"/>
      <c r="AG52" s="236"/>
      <c r="AH52" s="236"/>
      <c r="AI52" s="236"/>
      <c r="AJ52" s="236"/>
      <c r="AK52" s="236"/>
      <c r="AL52" s="236"/>
      <c r="AM52" s="236"/>
      <c r="AN52" s="236"/>
      <c r="AO52" s="236"/>
      <c r="AP52" s="236"/>
      <c r="AQ52" s="236"/>
      <c r="AR52" s="236"/>
      <c r="AS52" s="236"/>
      <c r="AT52" s="236"/>
      <c r="AU52" s="236"/>
      <c r="AV52" s="236"/>
      <c r="AW52" s="236"/>
      <c r="AX52" s="236"/>
      <c r="AY52" s="236"/>
      <c r="AZ52" s="236"/>
      <c r="BA52" s="236"/>
      <c r="BB52" s="236"/>
      <c r="BC52" s="236"/>
      <c r="BD52" s="236"/>
      <c r="BE52" s="236"/>
      <c r="BF52" s="236"/>
      <c r="BG52" s="236"/>
      <c r="BH52" s="236"/>
      <c r="BI52" s="236"/>
      <c r="BJ52" s="236"/>
      <c r="BK52" s="236"/>
      <c r="BL52" s="236"/>
      <c r="BM52" s="236"/>
      <c r="BN52" s="236"/>
      <c r="BO52" s="236"/>
      <c r="BP52" s="236"/>
      <c r="BQ52" s="236"/>
      <c r="BR52" s="236"/>
      <c r="BS52" s="236"/>
      <c r="BT52" s="236"/>
      <c r="BU52" s="236"/>
      <c r="BV52" s="236"/>
      <c r="BW52" s="236"/>
      <c r="BX52" s="236"/>
      <c r="BY52" s="236"/>
      <c r="BZ52" s="236"/>
      <c r="CA52" s="236"/>
      <c r="CB52" s="236"/>
      <c r="CC52" s="236"/>
      <c r="CD52" s="236"/>
      <c r="CE52" s="236"/>
      <c r="CF52" s="236"/>
      <c r="CG52" s="236"/>
      <c r="CH52" s="236"/>
      <c r="CI52" s="236"/>
      <c r="CJ52" s="236"/>
      <c r="CK52" s="236"/>
      <c r="CL52" s="236"/>
      <c r="CM52" s="236"/>
      <c r="CN52" s="236"/>
      <c r="CO52" s="236"/>
      <c r="CP52" s="236"/>
      <c r="CQ52" s="236"/>
      <c r="CR52" s="236"/>
      <c r="CS52" s="236"/>
      <c r="CT52" s="236"/>
      <c r="CU52" s="236"/>
      <c r="CV52" s="236"/>
      <c r="CW52" s="236"/>
      <c r="CX52" s="236"/>
      <c r="CY52" s="236"/>
      <c r="CZ52" s="236"/>
      <c r="DA52" s="236"/>
      <c r="DB52" s="236"/>
      <c r="DC52" s="236"/>
      <c r="DD52" s="236"/>
      <c r="DE52" s="236"/>
      <c r="DF52" s="236"/>
      <c r="DG52" s="236"/>
      <c r="DH52" s="236"/>
      <c r="DI52" s="236"/>
      <c r="DJ52" s="236"/>
      <c r="DK52" s="236"/>
      <c r="DL52" s="236"/>
      <c r="DM52" s="236"/>
      <c r="DN52" s="236"/>
      <c r="DO52" s="236"/>
      <c r="DP52" s="236"/>
      <c r="DQ52" s="236"/>
      <c r="DR52" s="236"/>
      <c r="DS52" s="236"/>
      <c r="DT52" s="236"/>
      <c r="DU52" s="236"/>
      <c r="DV52" s="236"/>
      <c r="DW52" s="236"/>
      <c r="DX52" s="236"/>
      <c r="DY52" s="236"/>
      <c r="DZ52" s="236"/>
      <c r="EA52" s="236"/>
      <c r="EB52" s="236"/>
      <c r="EC52" s="236"/>
      <c r="ED52" s="236"/>
      <c r="EE52" s="236"/>
      <c r="EF52" s="236"/>
      <c r="EG52" s="236"/>
      <c r="EH52" s="236"/>
      <c r="EI52" s="236"/>
      <c r="EJ52" s="236"/>
      <c r="EK52" s="236"/>
      <c r="EL52" s="236"/>
      <c r="EM52" s="236"/>
      <c r="EN52" s="236"/>
      <c r="EO52" s="236"/>
      <c r="EP52" s="236"/>
      <c r="EQ52" s="236"/>
      <c r="ER52" s="236"/>
      <c r="ES52" s="236"/>
      <c r="ET52" s="236"/>
      <c r="EU52" s="236"/>
      <c r="EV52" s="236"/>
      <c r="EW52" s="236"/>
      <c r="EX52" s="236"/>
      <c r="EY52" s="236"/>
      <c r="EZ52" s="236"/>
      <c r="FA52" s="236"/>
      <c r="FB52" s="236"/>
      <c r="FC52" s="236"/>
      <c r="FD52" s="236"/>
      <c r="FE52" s="236"/>
      <c r="FF52" s="236"/>
      <c r="FG52" s="236"/>
      <c r="FH52" s="236"/>
      <c r="FI52" s="236"/>
      <c r="FJ52" s="236"/>
      <c r="FK52" s="236"/>
      <c r="FL52" s="236"/>
      <c r="FM52" s="236"/>
      <c r="FN52" s="236"/>
      <c r="FO52" s="236"/>
      <c r="FP52" s="236"/>
      <c r="FQ52" s="236"/>
      <c r="FR52" s="236"/>
      <c r="FS52" s="236"/>
      <c r="FT52" s="236"/>
      <c r="FU52" s="236"/>
      <c r="FV52" s="236"/>
      <c r="FW52" s="236"/>
      <c r="FX52" s="236"/>
      <c r="FY52" s="236"/>
      <c r="FZ52" s="236"/>
      <c r="GA52" s="236"/>
      <c r="GB52" s="236"/>
      <c r="GC52" s="236"/>
      <c r="GD52" s="236"/>
      <c r="GE52" s="236"/>
      <c r="GF52" s="236"/>
      <c r="GG52" s="236"/>
      <c r="GH52" s="236"/>
      <c r="GI52" s="236"/>
      <c r="GJ52" s="236"/>
      <c r="GK52" s="236"/>
      <c r="GL52" s="236"/>
      <c r="GM52" s="236"/>
      <c r="GN52" s="236"/>
      <c r="GO52" s="236"/>
      <c r="GP52" s="236"/>
      <c r="GQ52" s="236"/>
      <c r="GR52" s="236"/>
      <c r="GS52" s="236"/>
      <c r="GT52" s="236"/>
      <c r="GU52" s="236"/>
      <c r="GV52" s="236"/>
      <c r="GW52" s="236"/>
      <c r="GX52" s="236"/>
      <c r="GY52" s="236"/>
      <c r="GZ52" s="236"/>
      <c r="HA52" s="236"/>
    </row>
    <row r="53" s="211" customFormat="1" ht="21" customHeight="1" spans="1:209">
      <c r="A53" s="237" t="s">
        <v>1419</v>
      </c>
      <c r="B53" s="233">
        <v>0</v>
      </c>
      <c r="C53" s="233">
        <v>0</v>
      </c>
      <c r="D53" s="233">
        <v>0</v>
      </c>
      <c r="E53" s="234"/>
      <c r="F53" s="235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236"/>
      <c r="BL53" s="236"/>
      <c r="BM53" s="236"/>
      <c r="BN53" s="236"/>
      <c r="BO53" s="236"/>
      <c r="BP53" s="236"/>
      <c r="BQ53" s="236"/>
      <c r="BR53" s="236"/>
      <c r="BS53" s="236"/>
      <c r="BT53" s="236"/>
      <c r="BU53" s="236"/>
      <c r="BV53" s="236"/>
      <c r="BW53" s="236"/>
      <c r="BX53" s="236"/>
      <c r="BY53" s="236"/>
      <c r="BZ53" s="236"/>
      <c r="CA53" s="236"/>
      <c r="CB53" s="236"/>
      <c r="CC53" s="236"/>
      <c r="CD53" s="236"/>
      <c r="CE53" s="236"/>
      <c r="CF53" s="236"/>
      <c r="CG53" s="236"/>
      <c r="CH53" s="236"/>
      <c r="CI53" s="236"/>
      <c r="CJ53" s="236"/>
      <c r="CK53" s="236"/>
      <c r="CL53" s="236"/>
      <c r="CM53" s="236"/>
      <c r="CN53" s="236"/>
      <c r="CO53" s="236"/>
      <c r="CP53" s="236"/>
      <c r="CQ53" s="236"/>
      <c r="CR53" s="236"/>
      <c r="CS53" s="236"/>
      <c r="CT53" s="236"/>
      <c r="CU53" s="236"/>
      <c r="CV53" s="236"/>
      <c r="CW53" s="236"/>
      <c r="CX53" s="236"/>
      <c r="CY53" s="236"/>
      <c r="CZ53" s="236"/>
      <c r="DA53" s="236"/>
      <c r="DB53" s="236"/>
      <c r="DC53" s="236"/>
      <c r="DD53" s="236"/>
      <c r="DE53" s="236"/>
      <c r="DF53" s="236"/>
      <c r="DG53" s="236"/>
      <c r="DH53" s="236"/>
      <c r="DI53" s="236"/>
      <c r="DJ53" s="236"/>
      <c r="DK53" s="236"/>
      <c r="DL53" s="236"/>
      <c r="DM53" s="236"/>
      <c r="DN53" s="236"/>
      <c r="DO53" s="236"/>
      <c r="DP53" s="236"/>
      <c r="DQ53" s="236"/>
      <c r="DR53" s="236"/>
      <c r="DS53" s="236"/>
      <c r="DT53" s="236"/>
      <c r="DU53" s="236"/>
      <c r="DV53" s="236"/>
      <c r="DW53" s="236"/>
      <c r="DX53" s="236"/>
      <c r="DY53" s="236"/>
      <c r="DZ53" s="236"/>
      <c r="EA53" s="236"/>
      <c r="EB53" s="236"/>
      <c r="EC53" s="236"/>
      <c r="ED53" s="236"/>
      <c r="EE53" s="236"/>
      <c r="EF53" s="236"/>
      <c r="EG53" s="236"/>
      <c r="EH53" s="236"/>
      <c r="EI53" s="236"/>
      <c r="EJ53" s="236"/>
      <c r="EK53" s="236"/>
      <c r="EL53" s="236"/>
      <c r="EM53" s="236"/>
      <c r="EN53" s="236"/>
      <c r="EO53" s="236"/>
      <c r="EP53" s="236"/>
      <c r="EQ53" s="236"/>
      <c r="ER53" s="236"/>
      <c r="ES53" s="236"/>
      <c r="ET53" s="236"/>
      <c r="EU53" s="236"/>
      <c r="EV53" s="236"/>
      <c r="EW53" s="236"/>
      <c r="EX53" s="236"/>
      <c r="EY53" s="236"/>
      <c r="EZ53" s="236"/>
      <c r="FA53" s="236"/>
      <c r="FB53" s="236"/>
      <c r="FC53" s="236"/>
      <c r="FD53" s="236"/>
      <c r="FE53" s="236"/>
      <c r="FF53" s="236"/>
      <c r="FG53" s="236"/>
      <c r="FH53" s="236"/>
      <c r="FI53" s="236"/>
      <c r="FJ53" s="236"/>
      <c r="FK53" s="236"/>
      <c r="FL53" s="236"/>
      <c r="FM53" s="236"/>
      <c r="FN53" s="236"/>
      <c r="FO53" s="236"/>
      <c r="FP53" s="236"/>
      <c r="FQ53" s="236"/>
      <c r="FR53" s="236"/>
      <c r="FS53" s="236"/>
      <c r="FT53" s="236"/>
      <c r="FU53" s="236"/>
      <c r="FV53" s="236"/>
      <c r="FW53" s="236"/>
      <c r="FX53" s="236"/>
      <c r="FY53" s="236"/>
      <c r="FZ53" s="236"/>
      <c r="GA53" s="236"/>
      <c r="GB53" s="236"/>
      <c r="GC53" s="236"/>
      <c r="GD53" s="236"/>
      <c r="GE53" s="236"/>
      <c r="GF53" s="236"/>
      <c r="GG53" s="236"/>
      <c r="GH53" s="236"/>
      <c r="GI53" s="236"/>
      <c r="GJ53" s="236"/>
      <c r="GK53" s="236"/>
      <c r="GL53" s="236"/>
      <c r="GM53" s="236"/>
      <c r="GN53" s="236"/>
      <c r="GO53" s="236"/>
      <c r="GP53" s="236"/>
      <c r="GQ53" s="236"/>
      <c r="GR53" s="236"/>
      <c r="GS53" s="236"/>
      <c r="GT53" s="236"/>
      <c r="GU53" s="236"/>
      <c r="GV53" s="236"/>
      <c r="GW53" s="236"/>
      <c r="GX53" s="236"/>
      <c r="GY53" s="236"/>
      <c r="GZ53" s="236"/>
      <c r="HA53" s="236"/>
    </row>
    <row r="54" s="211" customFormat="1" ht="21" customHeight="1" spans="1:209">
      <c r="A54" s="237" t="s">
        <v>1420</v>
      </c>
      <c r="B54" s="233">
        <v>0</v>
      </c>
      <c r="C54" s="233">
        <v>0</v>
      </c>
      <c r="D54" s="233">
        <v>0</v>
      </c>
      <c r="E54" s="234"/>
      <c r="F54" s="235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236"/>
      <c r="BN54" s="236"/>
      <c r="BO54" s="236"/>
      <c r="BP54" s="236"/>
      <c r="BQ54" s="236"/>
      <c r="BR54" s="236"/>
      <c r="BS54" s="236"/>
      <c r="BT54" s="236"/>
      <c r="BU54" s="236"/>
      <c r="BV54" s="236"/>
      <c r="BW54" s="236"/>
      <c r="BX54" s="236"/>
      <c r="BY54" s="236"/>
      <c r="BZ54" s="236"/>
      <c r="CA54" s="236"/>
      <c r="CB54" s="236"/>
      <c r="CC54" s="236"/>
      <c r="CD54" s="236"/>
      <c r="CE54" s="236"/>
      <c r="CF54" s="236"/>
      <c r="CG54" s="236"/>
      <c r="CH54" s="236"/>
      <c r="CI54" s="236"/>
      <c r="CJ54" s="236"/>
      <c r="CK54" s="236"/>
      <c r="CL54" s="236"/>
      <c r="CM54" s="236"/>
      <c r="CN54" s="236"/>
      <c r="CO54" s="236"/>
      <c r="CP54" s="236"/>
      <c r="CQ54" s="236"/>
      <c r="CR54" s="236"/>
      <c r="CS54" s="236"/>
      <c r="CT54" s="236"/>
      <c r="CU54" s="236"/>
      <c r="CV54" s="236"/>
      <c r="CW54" s="236"/>
      <c r="CX54" s="236"/>
      <c r="CY54" s="236"/>
      <c r="CZ54" s="236"/>
      <c r="DA54" s="236"/>
      <c r="DB54" s="236"/>
      <c r="DC54" s="236"/>
      <c r="DD54" s="236"/>
      <c r="DE54" s="236"/>
      <c r="DF54" s="236"/>
      <c r="DG54" s="236"/>
      <c r="DH54" s="236"/>
      <c r="DI54" s="236"/>
      <c r="DJ54" s="236"/>
      <c r="DK54" s="236"/>
      <c r="DL54" s="236"/>
      <c r="DM54" s="236"/>
      <c r="DN54" s="236"/>
      <c r="DO54" s="236"/>
      <c r="DP54" s="236"/>
      <c r="DQ54" s="236"/>
      <c r="DR54" s="236"/>
      <c r="DS54" s="236"/>
      <c r="DT54" s="236"/>
      <c r="DU54" s="236"/>
      <c r="DV54" s="236"/>
      <c r="DW54" s="236"/>
      <c r="DX54" s="236"/>
      <c r="DY54" s="236"/>
      <c r="DZ54" s="236"/>
      <c r="EA54" s="236"/>
      <c r="EB54" s="236"/>
      <c r="EC54" s="236"/>
      <c r="ED54" s="236"/>
      <c r="EE54" s="236"/>
      <c r="EF54" s="236"/>
      <c r="EG54" s="236"/>
      <c r="EH54" s="236"/>
      <c r="EI54" s="236"/>
      <c r="EJ54" s="236"/>
      <c r="EK54" s="236"/>
      <c r="EL54" s="236"/>
      <c r="EM54" s="236"/>
      <c r="EN54" s="236"/>
      <c r="EO54" s="236"/>
      <c r="EP54" s="236"/>
      <c r="EQ54" s="236"/>
      <c r="ER54" s="236"/>
      <c r="ES54" s="236"/>
      <c r="ET54" s="236"/>
      <c r="EU54" s="236"/>
      <c r="EV54" s="236"/>
      <c r="EW54" s="236"/>
      <c r="EX54" s="236"/>
      <c r="EY54" s="236"/>
      <c r="EZ54" s="236"/>
      <c r="FA54" s="236"/>
      <c r="FB54" s="236"/>
      <c r="FC54" s="236"/>
      <c r="FD54" s="236"/>
      <c r="FE54" s="236"/>
      <c r="FF54" s="236"/>
      <c r="FG54" s="236"/>
      <c r="FH54" s="236"/>
      <c r="FI54" s="236"/>
      <c r="FJ54" s="236"/>
      <c r="FK54" s="236"/>
      <c r="FL54" s="236"/>
      <c r="FM54" s="236"/>
      <c r="FN54" s="236"/>
      <c r="FO54" s="236"/>
      <c r="FP54" s="236"/>
      <c r="FQ54" s="236"/>
      <c r="FR54" s="236"/>
      <c r="FS54" s="236"/>
      <c r="FT54" s="236"/>
      <c r="FU54" s="236"/>
      <c r="FV54" s="236"/>
      <c r="FW54" s="236"/>
      <c r="FX54" s="236"/>
      <c r="FY54" s="236"/>
      <c r="FZ54" s="236"/>
      <c r="GA54" s="236"/>
      <c r="GB54" s="236"/>
      <c r="GC54" s="236"/>
      <c r="GD54" s="236"/>
      <c r="GE54" s="236"/>
      <c r="GF54" s="236"/>
      <c r="GG54" s="236"/>
      <c r="GH54" s="236"/>
      <c r="GI54" s="236"/>
      <c r="GJ54" s="236"/>
      <c r="GK54" s="236"/>
      <c r="GL54" s="236"/>
      <c r="GM54" s="236"/>
      <c r="GN54" s="236"/>
      <c r="GO54" s="236"/>
      <c r="GP54" s="236"/>
      <c r="GQ54" s="236"/>
      <c r="GR54" s="236"/>
      <c r="GS54" s="236"/>
      <c r="GT54" s="236"/>
      <c r="GU54" s="236"/>
      <c r="GV54" s="236"/>
      <c r="GW54" s="236"/>
      <c r="GX54" s="236"/>
      <c r="GY54" s="236"/>
      <c r="GZ54" s="236"/>
      <c r="HA54" s="236"/>
    </row>
    <row r="55" s="211" customFormat="1" ht="21" customHeight="1" spans="1:209">
      <c r="A55" s="237" t="s">
        <v>1421</v>
      </c>
      <c r="B55" s="233">
        <v>0</v>
      </c>
      <c r="C55" s="233">
        <v>0</v>
      </c>
      <c r="D55" s="233">
        <v>0</v>
      </c>
      <c r="E55" s="234"/>
      <c r="F55" s="235"/>
      <c r="G55" s="236"/>
      <c r="H55" s="236">
        <v>0</v>
      </c>
      <c r="I55" s="236"/>
      <c r="J55" s="236"/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  <c r="AE55" s="236"/>
      <c r="AF55" s="236"/>
      <c r="AG55" s="236"/>
      <c r="AH55" s="236"/>
      <c r="AI55" s="236"/>
      <c r="AJ55" s="236"/>
      <c r="AK55" s="236"/>
      <c r="AL55" s="236"/>
      <c r="AM55" s="236"/>
      <c r="AN55" s="236"/>
      <c r="AO55" s="236"/>
      <c r="AP55" s="236"/>
      <c r="AQ55" s="236"/>
      <c r="AR55" s="236"/>
      <c r="AS55" s="236"/>
      <c r="AT55" s="236"/>
      <c r="AU55" s="236"/>
      <c r="AV55" s="236"/>
      <c r="AW55" s="236"/>
      <c r="AX55" s="236"/>
      <c r="AY55" s="236"/>
      <c r="AZ55" s="236"/>
      <c r="BA55" s="236"/>
      <c r="BB55" s="236"/>
      <c r="BC55" s="236"/>
      <c r="BD55" s="236"/>
      <c r="BE55" s="236"/>
      <c r="BF55" s="236"/>
      <c r="BG55" s="236"/>
      <c r="BH55" s="236"/>
      <c r="BI55" s="236"/>
      <c r="BJ55" s="236"/>
      <c r="BK55" s="236"/>
      <c r="BL55" s="236"/>
      <c r="BM55" s="236"/>
      <c r="BN55" s="236"/>
      <c r="BO55" s="236"/>
      <c r="BP55" s="236"/>
      <c r="BQ55" s="236"/>
      <c r="BR55" s="236"/>
      <c r="BS55" s="236"/>
      <c r="BT55" s="236"/>
      <c r="BU55" s="236"/>
      <c r="BV55" s="236"/>
      <c r="BW55" s="236"/>
      <c r="BX55" s="236"/>
      <c r="BY55" s="236"/>
      <c r="BZ55" s="236"/>
      <c r="CA55" s="236"/>
      <c r="CB55" s="236"/>
      <c r="CC55" s="236"/>
      <c r="CD55" s="236"/>
      <c r="CE55" s="236"/>
      <c r="CF55" s="236"/>
      <c r="CG55" s="236"/>
      <c r="CH55" s="236"/>
      <c r="CI55" s="236"/>
      <c r="CJ55" s="236"/>
      <c r="CK55" s="236"/>
      <c r="CL55" s="236"/>
      <c r="CM55" s="236"/>
      <c r="CN55" s="236"/>
      <c r="CO55" s="236"/>
      <c r="CP55" s="236"/>
      <c r="CQ55" s="236"/>
      <c r="CR55" s="236"/>
      <c r="CS55" s="236"/>
      <c r="CT55" s="236"/>
      <c r="CU55" s="236"/>
      <c r="CV55" s="236"/>
      <c r="CW55" s="236"/>
      <c r="CX55" s="236"/>
      <c r="CY55" s="236"/>
      <c r="CZ55" s="236"/>
      <c r="DA55" s="236"/>
      <c r="DB55" s="236"/>
      <c r="DC55" s="236"/>
      <c r="DD55" s="236"/>
      <c r="DE55" s="236"/>
      <c r="DF55" s="236"/>
      <c r="DG55" s="236"/>
      <c r="DH55" s="236"/>
      <c r="DI55" s="236"/>
      <c r="DJ55" s="236"/>
      <c r="DK55" s="236"/>
      <c r="DL55" s="236"/>
      <c r="DM55" s="236"/>
      <c r="DN55" s="236"/>
      <c r="DO55" s="236"/>
      <c r="DP55" s="236"/>
      <c r="DQ55" s="236"/>
      <c r="DR55" s="236"/>
      <c r="DS55" s="236"/>
      <c r="DT55" s="236"/>
      <c r="DU55" s="236"/>
      <c r="DV55" s="236"/>
      <c r="DW55" s="236"/>
      <c r="DX55" s="236"/>
      <c r="DY55" s="236"/>
      <c r="DZ55" s="236"/>
      <c r="EA55" s="236"/>
      <c r="EB55" s="236"/>
      <c r="EC55" s="236"/>
      <c r="ED55" s="236"/>
      <c r="EE55" s="236"/>
      <c r="EF55" s="236"/>
      <c r="EG55" s="236"/>
      <c r="EH55" s="236"/>
      <c r="EI55" s="236"/>
      <c r="EJ55" s="236"/>
      <c r="EK55" s="236"/>
      <c r="EL55" s="236"/>
      <c r="EM55" s="236"/>
      <c r="EN55" s="236"/>
      <c r="EO55" s="236"/>
      <c r="EP55" s="236"/>
      <c r="EQ55" s="236"/>
      <c r="ER55" s="236"/>
      <c r="ES55" s="236"/>
      <c r="ET55" s="236"/>
      <c r="EU55" s="236"/>
      <c r="EV55" s="236"/>
      <c r="EW55" s="236"/>
      <c r="EX55" s="236"/>
      <c r="EY55" s="236"/>
      <c r="EZ55" s="236"/>
      <c r="FA55" s="236"/>
      <c r="FB55" s="236"/>
      <c r="FC55" s="236"/>
      <c r="FD55" s="236"/>
      <c r="FE55" s="236"/>
      <c r="FF55" s="236"/>
      <c r="FG55" s="236"/>
      <c r="FH55" s="236"/>
      <c r="FI55" s="236"/>
      <c r="FJ55" s="236"/>
      <c r="FK55" s="236"/>
      <c r="FL55" s="236"/>
      <c r="FM55" s="236"/>
      <c r="FN55" s="236"/>
      <c r="FO55" s="236"/>
      <c r="FP55" s="236"/>
      <c r="FQ55" s="236"/>
      <c r="FR55" s="236"/>
      <c r="FS55" s="236"/>
      <c r="FT55" s="236"/>
      <c r="FU55" s="236"/>
      <c r="FV55" s="236"/>
      <c r="FW55" s="236"/>
      <c r="FX55" s="236"/>
      <c r="FY55" s="236"/>
      <c r="FZ55" s="236"/>
      <c r="GA55" s="236"/>
      <c r="GB55" s="236"/>
      <c r="GC55" s="236"/>
      <c r="GD55" s="236"/>
      <c r="GE55" s="236"/>
      <c r="GF55" s="236"/>
      <c r="GG55" s="236"/>
      <c r="GH55" s="236"/>
      <c r="GI55" s="236"/>
      <c r="GJ55" s="236"/>
      <c r="GK55" s="236"/>
      <c r="GL55" s="236"/>
      <c r="GM55" s="236"/>
      <c r="GN55" s="236"/>
      <c r="GO55" s="236"/>
      <c r="GP55" s="236"/>
      <c r="GQ55" s="236"/>
      <c r="GR55" s="236"/>
      <c r="GS55" s="236"/>
      <c r="GT55" s="236"/>
      <c r="GU55" s="236"/>
      <c r="GV55" s="236"/>
      <c r="GW55" s="236"/>
      <c r="GX55" s="236"/>
      <c r="GY55" s="236"/>
      <c r="GZ55" s="236"/>
      <c r="HA55" s="236"/>
    </row>
    <row r="56" s="211" customFormat="1" ht="21" customHeight="1" spans="1:209">
      <c r="A56" s="237" t="s">
        <v>1422</v>
      </c>
      <c r="B56" s="233">
        <v>0</v>
      </c>
      <c r="C56" s="233">
        <v>0</v>
      </c>
      <c r="D56" s="233">
        <v>0</v>
      </c>
      <c r="E56" s="234"/>
      <c r="F56" s="235"/>
      <c r="G56" s="236"/>
      <c r="H56" s="236">
        <v>0</v>
      </c>
      <c r="I56" s="236"/>
      <c r="J56" s="236"/>
      <c r="K56" s="236"/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236"/>
      <c r="Z56" s="236"/>
      <c r="AA56" s="236"/>
      <c r="AB56" s="236"/>
      <c r="AC56" s="236"/>
      <c r="AD56" s="236"/>
      <c r="AE56" s="236"/>
      <c r="AF56" s="236"/>
      <c r="AG56" s="236"/>
      <c r="AH56" s="236"/>
      <c r="AI56" s="236"/>
      <c r="AJ56" s="236"/>
      <c r="AK56" s="236"/>
      <c r="AL56" s="236"/>
      <c r="AM56" s="236"/>
      <c r="AN56" s="236"/>
      <c r="AO56" s="236"/>
      <c r="AP56" s="236"/>
      <c r="AQ56" s="236"/>
      <c r="AR56" s="236"/>
      <c r="AS56" s="236"/>
      <c r="AT56" s="236"/>
      <c r="AU56" s="236"/>
      <c r="AV56" s="236"/>
      <c r="AW56" s="236"/>
      <c r="AX56" s="236"/>
      <c r="AY56" s="236"/>
      <c r="AZ56" s="236"/>
      <c r="BA56" s="236"/>
      <c r="BB56" s="236"/>
      <c r="BC56" s="236"/>
      <c r="BD56" s="236"/>
      <c r="BE56" s="236"/>
      <c r="BF56" s="236"/>
      <c r="BG56" s="236"/>
      <c r="BH56" s="236"/>
      <c r="BI56" s="236"/>
      <c r="BJ56" s="236"/>
      <c r="BK56" s="236"/>
      <c r="BL56" s="236"/>
      <c r="BM56" s="236"/>
      <c r="BN56" s="236"/>
      <c r="BO56" s="236"/>
      <c r="BP56" s="236"/>
      <c r="BQ56" s="236"/>
      <c r="BR56" s="236"/>
      <c r="BS56" s="236"/>
      <c r="BT56" s="236"/>
      <c r="BU56" s="236"/>
      <c r="BV56" s="236"/>
      <c r="BW56" s="236"/>
      <c r="BX56" s="236"/>
      <c r="BY56" s="236"/>
      <c r="BZ56" s="236"/>
      <c r="CA56" s="236"/>
      <c r="CB56" s="236"/>
      <c r="CC56" s="236"/>
      <c r="CD56" s="236"/>
      <c r="CE56" s="236"/>
      <c r="CF56" s="236"/>
      <c r="CG56" s="236"/>
      <c r="CH56" s="236"/>
      <c r="CI56" s="236"/>
      <c r="CJ56" s="236"/>
      <c r="CK56" s="236"/>
      <c r="CL56" s="236"/>
      <c r="CM56" s="236"/>
      <c r="CN56" s="236"/>
      <c r="CO56" s="236"/>
      <c r="CP56" s="236"/>
      <c r="CQ56" s="236"/>
      <c r="CR56" s="236"/>
      <c r="CS56" s="236"/>
      <c r="CT56" s="236"/>
      <c r="CU56" s="236"/>
      <c r="CV56" s="236"/>
      <c r="CW56" s="236"/>
      <c r="CX56" s="236"/>
      <c r="CY56" s="236"/>
      <c r="CZ56" s="236"/>
      <c r="DA56" s="236"/>
      <c r="DB56" s="236"/>
      <c r="DC56" s="236"/>
      <c r="DD56" s="236"/>
      <c r="DE56" s="236"/>
      <c r="DF56" s="236"/>
      <c r="DG56" s="236"/>
      <c r="DH56" s="236"/>
      <c r="DI56" s="236"/>
      <c r="DJ56" s="236"/>
      <c r="DK56" s="236"/>
      <c r="DL56" s="236"/>
      <c r="DM56" s="236"/>
      <c r="DN56" s="236"/>
      <c r="DO56" s="236"/>
      <c r="DP56" s="236"/>
      <c r="DQ56" s="236"/>
      <c r="DR56" s="236"/>
      <c r="DS56" s="236"/>
      <c r="DT56" s="236"/>
      <c r="DU56" s="236"/>
      <c r="DV56" s="236"/>
      <c r="DW56" s="236"/>
      <c r="DX56" s="236"/>
      <c r="DY56" s="236"/>
      <c r="DZ56" s="236"/>
      <c r="EA56" s="236"/>
      <c r="EB56" s="236"/>
      <c r="EC56" s="236"/>
      <c r="ED56" s="236"/>
      <c r="EE56" s="236"/>
      <c r="EF56" s="236"/>
      <c r="EG56" s="236"/>
      <c r="EH56" s="236"/>
      <c r="EI56" s="236"/>
      <c r="EJ56" s="236"/>
      <c r="EK56" s="236"/>
      <c r="EL56" s="236"/>
      <c r="EM56" s="236"/>
      <c r="EN56" s="236"/>
      <c r="EO56" s="236"/>
      <c r="EP56" s="236"/>
      <c r="EQ56" s="236"/>
      <c r="ER56" s="236"/>
      <c r="ES56" s="236"/>
      <c r="ET56" s="236"/>
      <c r="EU56" s="236"/>
      <c r="EV56" s="236"/>
      <c r="EW56" s="236"/>
      <c r="EX56" s="236"/>
      <c r="EY56" s="236"/>
      <c r="EZ56" s="236"/>
      <c r="FA56" s="236"/>
      <c r="FB56" s="236"/>
      <c r="FC56" s="236"/>
      <c r="FD56" s="236"/>
      <c r="FE56" s="236"/>
      <c r="FF56" s="236"/>
      <c r="FG56" s="236"/>
      <c r="FH56" s="236"/>
      <c r="FI56" s="236"/>
      <c r="FJ56" s="236"/>
      <c r="FK56" s="236"/>
      <c r="FL56" s="236"/>
      <c r="FM56" s="236"/>
      <c r="FN56" s="236"/>
      <c r="FO56" s="236"/>
      <c r="FP56" s="236"/>
      <c r="FQ56" s="236"/>
      <c r="FR56" s="236"/>
      <c r="FS56" s="236"/>
      <c r="FT56" s="236"/>
      <c r="FU56" s="236"/>
      <c r="FV56" s="236"/>
      <c r="FW56" s="236"/>
      <c r="FX56" s="236"/>
      <c r="FY56" s="236"/>
      <c r="FZ56" s="236"/>
      <c r="GA56" s="236"/>
      <c r="GB56" s="236"/>
      <c r="GC56" s="236"/>
      <c r="GD56" s="236"/>
      <c r="GE56" s="236"/>
      <c r="GF56" s="236"/>
      <c r="GG56" s="236"/>
      <c r="GH56" s="236"/>
      <c r="GI56" s="236"/>
      <c r="GJ56" s="236"/>
      <c r="GK56" s="236"/>
      <c r="GL56" s="236"/>
      <c r="GM56" s="236"/>
      <c r="GN56" s="236"/>
      <c r="GO56" s="236"/>
      <c r="GP56" s="236"/>
      <c r="GQ56" s="236"/>
      <c r="GR56" s="236"/>
      <c r="GS56" s="236"/>
      <c r="GT56" s="236"/>
      <c r="GU56" s="236"/>
      <c r="GV56" s="236"/>
      <c r="GW56" s="236"/>
      <c r="GX56" s="236"/>
      <c r="GY56" s="236"/>
      <c r="GZ56" s="236"/>
      <c r="HA56" s="236"/>
    </row>
    <row r="57" s="211" customFormat="1" ht="21" customHeight="1" spans="1:209">
      <c r="A57" s="237" t="s">
        <v>1423</v>
      </c>
      <c r="B57" s="233">
        <v>0</v>
      </c>
      <c r="C57" s="233">
        <v>0</v>
      </c>
      <c r="D57" s="233">
        <v>0</v>
      </c>
      <c r="E57" s="234"/>
      <c r="F57" s="235"/>
      <c r="G57" s="236"/>
      <c r="H57" s="236">
        <v>0</v>
      </c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6"/>
      <c r="Z57" s="236"/>
      <c r="AA57" s="236"/>
      <c r="AB57" s="236"/>
      <c r="AC57" s="236"/>
      <c r="AD57" s="236"/>
      <c r="AE57" s="236"/>
      <c r="AF57" s="236"/>
      <c r="AG57" s="236"/>
      <c r="AH57" s="236"/>
      <c r="AI57" s="236"/>
      <c r="AJ57" s="236"/>
      <c r="AK57" s="236"/>
      <c r="AL57" s="236"/>
      <c r="AM57" s="236"/>
      <c r="AN57" s="236"/>
      <c r="AO57" s="236"/>
      <c r="AP57" s="236"/>
      <c r="AQ57" s="236"/>
      <c r="AR57" s="236"/>
      <c r="AS57" s="236"/>
      <c r="AT57" s="236"/>
      <c r="AU57" s="236"/>
      <c r="AV57" s="236"/>
      <c r="AW57" s="236"/>
      <c r="AX57" s="236"/>
      <c r="AY57" s="236"/>
      <c r="AZ57" s="236"/>
      <c r="BA57" s="236"/>
      <c r="BB57" s="236"/>
      <c r="BC57" s="236"/>
      <c r="BD57" s="236"/>
      <c r="BE57" s="236"/>
      <c r="BF57" s="236"/>
      <c r="BG57" s="236"/>
      <c r="BH57" s="236"/>
      <c r="BI57" s="236"/>
      <c r="BJ57" s="236"/>
      <c r="BK57" s="236"/>
      <c r="BL57" s="236"/>
      <c r="BM57" s="236"/>
      <c r="BN57" s="236"/>
      <c r="BO57" s="236"/>
      <c r="BP57" s="236"/>
      <c r="BQ57" s="236"/>
      <c r="BR57" s="236"/>
      <c r="BS57" s="236"/>
      <c r="BT57" s="236"/>
      <c r="BU57" s="236"/>
      <c r="BV57" s="236"/>
      <c r="BW57" s="236"/>
      <c r="BX57" s="236"/>
      <c r="BY57" s="236"/>
      <c r="BZ57" s="236"/>
      <c r="CA57" s="236"/>
      <c r="CB57" s="236"/>
      <c r="CC57" s="236"/>
      <c r="CD57" s="236"/>
      <c r="CE57" s="236"/>
      <c r="CF57" s="236"/>
      <c r="CG57" s="236"/>
      <c r="CH57" s="236"/>
      <c r="CI57" s="236"/>
      <c r="CJ57" s="236"/>
      <c r="CK57" s="236"/>
      <c r="CL57" s="236"/>
      <c r="CM57" s="236"/>
      <c r="CN57" s="236"/>
      <c r="CO57" s="236"/>
      <c r="CP57" s="236"/>
      <c r="CQ57" s="236"/>
      <c r="CR57" s="236"/>
      <c r="CS57" s="236"/>
      <c r="CT57" s="236"/>
      <c r="CU57" s="236"/>
      <c r="CV57" s="236"/>
      <c r="CW57" s="236"/>
      <c r="CX57" s="236"/>
      <c r="CY57" s="236"/>
      <c r="CZ57" s="236"/>
      <c r="DA57" s="236"/>
      <c r="DB57" s="236"/>
      <c r="DC57" s="236"/>
      <c r="DD57" s="236"/>
      <c r="DE57" s="236"/>
      <c r="DF57" s="236"/>
      <c r="DG57" s="236"/>
      <c r="DH57" s="236"/>
      <c r="DI57" s="236"/>
      <c r="DJ57" s="236"/>
      <c r="DK57" s="236"/>
      <c r="DL57" s="236"/>
      <c r="DM57" s="236"/>
      <c r="DN57" s="236"/>
      <c r="DO57" s="236"/>
      <c r="DP57" s="236"/>
      <c r="DQ57" s="236"/>
      <c r="DR57" s="236"/>
      <c r="DS57" s="236"/>
      <c r="DT57" s="236"/>
      <c r="DU57" s="236"/>
      <c r="DV57" s="236"/>
      <c r="DW57" s="236"/>
      <c r="DX57" s="236"/>
      <c r="DY57" s="236"/>
      <c r="DZ57" s="236"/>
      <c r="EA57" s="236"/>
      <c r="EB57" s="236"/>
      <c r="EC57" s="236"/>
      <c r="ED57" s="236"/>
      <c r="EE57" s="236"/>
      <c r="EF57" s="236"/>
      <c r="EG57" s="236"/>
      <c r="EH57" s="236"/>
      <c r="EI57" s="236"/>
      <c r="EJ57" s="236"/>
      <c r="EK57" s="236"/>
      <c r="EL57" s="236"/>
      <c r="EM57" s="236"/>
      <c r="EN57" s="236"/>
      <c r="EO57" s="236"/>
      <c r="EP57" s="236"/>
      <c r="EQ57" s="236"/>
      <c r="ER57" s="236"/>
      <c r="ES57" s="236"/>
      <c r="ET57" s="236"/>
      <c r="EU57" s="236"/>
      <c r="EV57" s="236"/>
      <c r="EW57" s="236"/>
      <c r="EX57" s="236"/>
      <c r="EY57" s="236"/>
      <c r="EZ57" s="236"/>
      <c r="FA57" s="236"/>
      <c r="FB57" s="236"/>
      <c r="FC57" s="236"/>
      <c r="FD57" s="236"/>
      <c r="FE57" s="236"/>
      <c r="FF57" s="236"/>
      <c r="FG57" s="236"/>
      <c r="FH57" s="236"/>
      <c r="FI57" s="236"/>
      <c r="FJ57" s="236"/>
      <c r="FK57" s="236"/>
      <c r="FL57" s="236"/>
      <c r="FM57" s="236"/>
      <c r="FN57" s="236"/>
      <c r="FO57" s="236"/>
      <c r="FP57" s="236"/>
      <c r="FQ57" s="236"/>
      <c r="FR57" s="236"/>
      <c r="FS57" s="236"/>
      <c r="FT57" s="236"/>
      <c r="FU57" s="236"/>
      <c r="FV57" s="236"/>
      <c r="FW57" s="236"/>
      <c r="FX57" s="236"/>
      <c r="FY57" s="236"/>
      <c r="FZ57" s="236"/>
      <c r="GA57" s="236"/>
      <c r="GB57" s="236"/>
      <c r="GC57" s="236"/>
      <c r="GD57" s="236"/>
      <c r="GE57" s="236"/>
      <c r="GF57" s="236"/>
      <c r="GG57" s="236"/>
      <c r="GH57" s="236"/>
      <c r="GI57" s="236"/>
      <c r="GJ57" s="236"/>
      <c r="GK57" s="236"/>
      <c r="GL57" s="236"/>
      <c r="GM57" s="236"/>
      <c r="GN57" s="236"/>
      <c r="GO57" s="236"/>
      <c r="GP57" s="236"/>
      <c r="GQ57" s="236"/>
      <c r="GR57" s="236"/>
      <c r="GS57" s="236"/>
      <c r="GT57" s="236"/>
      <c r="GU57" s="236"/>
      <c r="GV57" s="236"/>
      <c r="GW57" s="236"/>
      <c r="GX57" s="236"/>
      <c r="GY57" s="236"/>
      <c r="GZ57" s="236"/>
      <c r="HA57" s="236"/>
    </row>
    <row r="58" s="211" customFormat="1" ht="21" customHeight="1" spans="1:209">
      <c r="A58" s="237" t="s">
        <v>1424</v>
      </c>
      <c r="B58" s="233">
        <v>0</v>
      </c>
      <c r="C58" s="233">
        <v>21350</v>
      </c>
      <c r="D58" s="233">
        <v>21350</v>
      </c>
      <c r="E58" s="234">
        <f>D58/C58*100</f>
        <v>100</v>
      </c>
      <c r="F58" s="235">
        <f>D58/H58*100-100</f>
        <v>7.82828282828282</v>
      </c>
      <c r="G58" s="236"/>
      <c r="H58" s="236">
        <v>19800</v>
      </c>
      <c r="I58" s="236"/>
      <c r="J58" s="236"/>
      <c r="K58" s="236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  <c r="Y58" s="236"/>
      <c r="Z58" s="236"/>
      <c r="AA58" s="236"/>
      <c r="AB58" s="236"/>
      <c r="AC58" s="236"/>
      <c r="AD58" s="236"/>
      <c r="AE58" s="236"/>
      <c r="AF58" s="236"/>
      <c r="AG58" s="236"/>
      <c r="AH58" s="236"/>
      <c r="AI58" s="236"/>
      <c r="AJ58" s="236"/>
      <c r="AK58" s="236"/>
      <c r="AL58" s="236"/>
      <c r="AM58" s="236"/>
      <c r="AN58" s="236"/>
      <c r="AO58" s="236"/>
      <c r="AP58" s="236"/>
      <c r="AQ58" s="236"/>
      <c r="AR58" s="236"/>
      <c r="AS58" s="236"/>
      <c r="AT58" s="236"/>
      <c r="AU58" s="236"/>
      <c r="AV58" s="236"/>
      <c r="AW58" s="236"/>
      <c r="AX58" s="236"/>
      <c r="AY58" s="236"/>
      <c r="AZ58" s="236"/>
      <c r="BA58" s="236"/>
      <c r="BB58" s="236"/>
      <c r="BC58" s="236"/>
      <c r="BD58" s="236"/>
      <c r="BE58" s="236"/>
      <c r="BF58" s="236"/>
      <c r="BG58" s="236"/>
      <c r="BH58" s="236"/>
      <c r="BI58" s="236"/>
      <c r="BJ58" s="236"/>
      <c r="BK58" s="236"/>
      <c r="BL58" s="236"/>
      <c r="BM58" s="236"/>
      <c r="BN58" s="236"/>
      <c r="BO58" s="236"/>
      <c r="BP58" s="236"/>
      <c r="BQ58" s="236"/>
      <c r="BR58" s="236"/>
      <c r="BS58" s="236"/>
      <c r="BT58" s="236"/>
      <c r="BU58" s="236"/>
      <c r="BV58" s="236"/>
      <c r="BW58" s="236"/>
      <c r="BX58" s="236"/>
      <c r="BY58" s="236"/>
      <c r="BZ58" s="236"/>
      <c r="CA58" s="236"/>
      <c r="CB58" s="236"/>
      <c r="CC58" s="236"/>
      <c r="CD58" s="236"/>
      <c r="CE58" s="236"/>
      <c r="CF58" s="236"/>
      <c r="CG58" s="236"/>
      <c r="CH58" s="236"/>
      <c r="CI58" s="236"/>
      <c r="CJ58" s="236"/>
      <c r="CK58" s="236"/>
      <c r="CL58" s="236"/>
      <c r="CM58" s="236"/>
      <c r="CN58" s="236"/>
      <c r="CO58" s="236"/>
      <c r="CP58" s="236"/>
      <c r="CQ58" s="236"/>
      <c r="CR58" s="236"/>
      <c r="CS58" s="236"/>
      <c r="CT58" s="236"/>
      <c r="CU58" s="236"/>
      <c r="CV58" s="236"/>
      <c r="CW58" s="236"/>
      <c r="CX58" s="236"/>
      <c r="CY58" s="236"/>
      <c r="CZ58" s="236"/>
      <c r="DA58" s="236"/>
      <c r="DB58" s="236"/>
      <c r="DC58" s="236"/>
      <c r="DD58" s="236"/>
      <c r="DE58" s="236"/>
      <c r="DF58" s="236"/>
      <c r="DG58" s="236"/>
      <c r="DH58" s="236"/>
      <c r="DI58" s="236"/>
      <c r="DJ58" s="236"/>
      <c r="DK58" s="236"/>
      <c r="DL58" s="236"/>
      <c r="DM58" s="236"/>
      <c r="DN58" s="236"/>
      <c r="DO58" s="236"/>
      <c r="DP58" s="236"/>
      <c r="DQ58" s="236"/>
      <c r="DR58" s="236"/>
      <c r="DS58" s="236"/>
      <c r="DT58" s="236"/>
      <c r="DU58" s="236"/>
      <c r="DV58" s="236"/>
      <c r="DW58" s="236"/>
      <c r="DX58" s="236"/>
      <c r="DY58" s="236"/>
      <c r="DZ58" s="236"/>
      <c r="EA58" s="236"/>
      <c r="EB58" s="236"/>
      <c r="EC58" s="236"/>
      <c r="ED58" s="236"/>
      <c r="EE58" s="236"/>
      <c r="EF58" s="236"/>
      <c r="EG58" s="236"/>
      <c r="EH58" s="236"/>
      <c r="EI58" s="236"/>
      <c r="EJ58" s="236"/>
      <c r="EK58" s="236"/>
      <c r="EL58" s="236"/>
      <c r="EM58" s="236"/>
      <c r="EN58" s="236"/>
      <c r="EO58" s="236"/>
      <c r="EP58" s="236"/>
      <c r="EQ58" s="236"/>
      <c r="ER58" s="236"/>
      <c r="ES58" s="236"/>
      <c r="ET58" s="236"/>
      <c r="EU58" s="236"/>
      <c r="EV58" s="236"/>
      <c r="EW58" s="236"/>
      <c r="EX58" s="236"/>
      <c r="EY58" s="236"/>
      <c r="EZ58" s="236"/>
      <c r="FA58" s="236"/>
      <c r="FB58" s="236"/>
      <c r="FC58" s="236"/>
      <c r="FD58" s="236"/>
      <c r="FE58" s="236"/>
      <c r="FF58" s="236"/>
      <c r="FG58" s="236"/>
      <c r="FH58" s="236"/>
      <c r="FI58" s="236"/>
      <c r="FJ58" s="236"/>
      <c r="FK58" s="236"/>
      <c r="FL58" s="236"/>
      <c r="FM58" s="236"/>
      <c r="FN58" s="236"/>
      <c r="FO58" s="236"/>
      <c r="FP58" s="236"/>
      <c r="FQ58" s="236"/>
      <c r="FR58" s="236"/>
      <c r="FS58" s="236"/>
      <c r="FT58" s="236"/>
      <c r="FU58" s="236"/>
      <c r="FV58" s="236"/>
      <c r="FW58" s="236"/>
      <c r="FX58" s="236"/>
      <c r="FY58" s="236"/>
      <c r="FZ58" s="236"/>
      <c r="GA58" s="236"/>
      <c r="GB58" s="236"/>
      <c r="GC58" s="236"/>
      <c r="GD58" s="236"/>
      <c r="GE58" s="236"/>
      <c r="GF58" s="236"/>
      <c r="GG58" s="236"/>
      <c r="GH58" s="236"/>
      <c r="GI58" s="236"/>
      <c r="GJ58" s="236"/>
      <c r="GK58" s="236"/>
      <c r="GL58" s="236"/>
      <c r="GM58" s="236"/>
      <c r="GN58" s="236"/>
      <c r="GO58" s="236"/>
      <c r="GP58" s="236"/>
      <c r="GQ58" s="236"/>
      <c r="GR58" s="236"/>
      <c r="GS58" s="236"/>
      <c r="GT58" s="236"/>
      <c r="GU58" s="236"/>
      <c r="GV58" s="236"/>
      <c r="GW58" s="236"/>
      <c r="GX58" s="236"/>
      <c r="GY58" s="236"/>
      <c r="GZ58" s="236"/>
      <c r="HA58" s="236"/>
    </row>
    <row r="59" s="211" customFormat="1" ht="21" customHeight="1" spans="1:209">
      <c r="A59" s="237" t="s">
        <v>1425</v>
      </c>
      <c r="B59" s="233">
        <v>0</v>
      </c>
      <c r="C59" s="233">
        <v>0</v>
      </c>
      <c r="D59" s="233">
        <v>0</v>
      </c>
      <c r="E59" s="234"/>
      <c r="F59" s="235"/>
      <c r="G59" s="236"/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R59" s="236"/>
      <c r="S59" s="236"/>
      <c r="T59" s="236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6"/>
      <c r="AH59" s="236"/>
      <c r="AI59" s="236"/>
      <c r="AJ59" s="236"/>
      <c r="AK59" s="236"/>
      <c r="AL59" s="236"/>
      <c r="AM59" s="236"/>
      <c r="AN59" s="236"/>
      <c r="AO59" s="236"/>
      <c r="AP59" s="236"/>
      <c r="AQ59" s="236"/>
      <c r="AR59" s="236"/>
      <c r="AS59" s="236"/>
      <c r="AT59" s="236"/>
      <c r="AU59" s="236"/>
      <c r="AV59" s="236"/>
      <c r="AW59" s="236"/>
      <c r="AX59" s="236"/>
      <c r="AY59" s="236"/>
      <c r="AZ59" s="236"/>
      <c r="BA59" s="236"/>
      <c r="BB59" s="236"/>
      <c r="BC59" s="236"/>
      <c r="BD59" s="236"/>
      <c r="BE59" s="236"/>
      <c r="BF59" s="236"/>
      <c r="BG59" s="236"/>
      <c r="BH59" s="236"/>
      <c r="BI59" s="236"/>
      <c r="BJ59" s="236"/>
      <c r="BK59" s="236"/>
      <c r="BL59" s="236"/>
      <c r="BM59" s="236"/>
      <c r="BN59" s="236"/>
      <c r="BO59" s="236"/>
      <c r="BP59" s="236"/>
      <c r="BQ59" s="236"/>
      <c r="BR59" s="236"/>
      <c r="BS59" s="236"/>
      <c r="BT59" s="236"/>
      <c r="BU59" s="236"/>
      <c r="BV59" s="236"/>
      <c r="BW59" s="236"/>
      <c r="BX59" s="236"/>
      <c r="BY59" s="236"/>
      <c r="BZ59" s="236"/>
      <c r="CA59" s="236"/>
      <c r="CB59" s="236"/>
      <c r="CC59" s="236"/>
      <c r="CD59" s="236"/>
      <c r="CE59" s="236"/>
      <c r="CF59" s="236"/>
      <c r="CG59" s="236"/>
      <c r="CH59" s="236"/>
      <c r="CI59" s="236"/>
      <c r="CJ59" s="236"/>
      <c r="CK59" s="236"/>
      <c r="CL59" s="236"/>
      <c r="CM59" s="236"/>
      <c r="CN59" s="236"/>
      <c r="CO59" s="236"/>
      <c r="CP59" s="236"/>
      <c r="CQ59" s="236"/>
      <c r="CR59" s="236"/>
      <c r="CS59" s="236"/>
      <c r="CT59" s="236"/>
      <c r="CU59" s="236"/>
      <c r="CV59" s="236"/>
      <c r="CW59" s="236"/>
      <c r="CX59" s="236"/>
      <c r="CY59" s="236"/>
      <c r="CZ59" s="236"/>
      <c r="DA59" s="236"/>
      <c r="DB59" s="236"/>
      <c r="DC59" s="236"/>
      <c r="DD59" s="236"/>
      <c r="DE59" s="236"/>
      <c r="DF59" s="236"/>
      <c r="DG59" s="236"/>
      <c r="DH59" s="236"/>
      <c r="DI59" s="236"/>
      <c r="DJ59" s="236"/>
      <c r="DK59" s="236"/>
      <c r="DL59" s="236"/>
      <c r="DM59" s="236"/>
      <c r="DN59" s="236"/>
      <c r="DO59" s="236"/>
      <c r="DP59" s="236"/>
      <c r="DQ59" s="236"/>
      <c r="DR59" s="236"/>
      <c r="DS59" s="236"/>
      <c r="DT59" s="236"/>
      <c r="DU59" s="236"/>
      <c r="DV59" s="236"/>
      <c r="DW59" s="236"/>
      <c r="DX59" s="236"/>
      <c r="DY59" s="236"/>
      <c r="DZ59" s="236"/>
      <c r="EA59" s="236"/>
      <c r="EB59" s="236"/>
      <c r="EC59" s="236"/>
      <c r="ED59" s="236"/>
      <c r="EE59" s="236"/>
      <c r="EF59" s="236"/>
      <c r="EG59" s="236"/>
      <c r="EH59" s="236"/>
      <c r="EI59" s="236"/>
      <c r="EJ59" s="236"/>
      <c r="EK59" s="236"/>
      <c r="EL59" s="236"/>
      <c r="EM59" s="236"/>
      <c r="EN59" s="236"/>
      <c r="EO59" s="236"/>
      <c r="EP59" s="236"/>
      <c r="EQ59" s="236"/>
      <c r="ER59" s="236"/>
      <c r="ES59" s="236"/>
      <c r="ET59" s="236"/>
      <c r="EU59" s="236"/>
      <c r="EV59" s="236"/>
      <c r="EW59" s="236"/>
      <c r="EX59" s="236"/>
      <c r="EY59" s="236"/>
      <c r="EZ59" s="236"/>
      <c r="FA59" s="236"/>
      <c r="FB59" s="236"/>
      <c r="FC59" s="236"/>
      <c r="FD59" s="236"/>
      <c r="FE59" s="236"/>
      <c r="FF59" s="236"/>
      <c r="FG59" s="236"/>
      <c r="FH59" s="236"/>
      <c r="FI59" s="236"/>
      <c r="FJ59" s="236"/>
      <c r="FK59" s="236"/>
      <c r="FL59" s="236"/>
      <c r="FM59" s="236"/>
      <c r="FN59" s="236"/>
      <c r="FO59" s="236"/>
      <c r="FP59" s="236"/>
      <c r="FQ59" s="236"/>
      <c r="FR59" s="236"/>
      <c r="FS59" s="236"/>
      <c r="FT59" s="236"/>
      <c r="FU59" s="236"/>
      <c r="FV59" s="236"/>
      <c r="FW59" s="236"/>
      <c r="FX59" s="236"/>
      <c r="FY59" s="236"/>
      <c r="FZ59" s="236"/>
      <c r="GA59" s="236"/>
      <c r="GB59" s="236"/>
      <c r="GC59" s="236"/>
      <c r="GD59" s="236"/>
      <c r="GE59" s="236"/>
      <c r="GF59" s="236"/>
      <c r="GG59" s="236"/>
      <c r="GH59" s="236"/>
      <c r="GI59" s="236"/>
      <c r="GJ59" s="236"/>
      <c r="GK59" s="236"/>
      <c r="GL59" s="236"/>
      <c r="GM59" s="236"/>
      <c r="GN59" s="236"/>
      <c r="GO59" s="236"/>
      <c r="GP59" s="236"/>
      <c r="GQ59" s="236"/>
      <c r="GR59" s="236"/>
      <c r="GS59" s="236"/>
      <c r="GT59" s="236"/>
      <c r="GU59" s="236"/>
      <c r="GV59" s="236"/>
      <c r="GW59" s="236"/>
      <c r="GX59" s="236"/>
      <c r="GY59" s="236"/>
      <c r="GZ59" s="236"/>
      <c r="HA59" s="236"/>
    </row>
    <row r="60" s="211" customFormat="1" ht="21" customHeight="1" spans="1:209">
      <c r="A60" s="232" t="s">
        <v>1426</v>
      </c>
      <c r="B60" s="233">
        <v>0</v>
      </c>
      <c r="C60" s="233">
        <v>0</v>
      </c>
      <c r="D60" s="233">
        <v>0</v>
      </c>
      <c r="E60" s="234"/>
      <c r="F60" s="235"/>
      <c r="G60" s="236"/>
      <c r="H60" s="236">
        <v>0</v>
      </c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6"/>
      <c r="T60" s="236"/>
      <c r="U60" s="236"/>
      <c r="V60" s="236"/>
      <c r="W60" s="236"/>
      <c r="X60" s="236"/>
      <c r="Y60" s="236"/>
      <c r="Z60" s="236"/>
      <c r="AA60" s="236"/>
      <c r="AB60" s="236"/>
      <c r="AC60" s="236"/>
      <c r="AD60" s="236"/>
      <c r="AE60" s="236"/>
      <c r="AF60" s="236"/>
      <c r="AG60" s="236"/>
      <c r="AH60" s="236"/>
      <c r="AI60" s="236"/>
      <c r="AJ60" s="236"/>
      <c r="AK60" s="236"/>
      <c r="AL60" s="236"/>
      <c r="AM60" s="236"/>
      <c r="AN60" s="236"/>
      <c r="AO60" s="236"/>
      <c r="AP60" s="236"/>
      <c r="AQ60" s="236"/>
      <c r="AR60" s="236"/>
      <c r="AS60" s="236"/>
      <c r="AT60" s="236"/>
      <c r="AU60" s="236"/>
      <c r="AV60" s="236"/>
      <c r="AW60" s="236"/>
      <c r="AX60" s="236"/>
      <c r="AY60" s="236"/>
      <c r="AZ60" s="236"/>
      <c r="BA60" s="236"/>
      <c r="BB60" s="236"/>
      <c r="BC60" s="236"/>
      <c r="BD60" s="236"/>
      <c r="BE60" s="236"/>
      <c r="BF60" s="236"/>
      <c r="BG60" s="236"/>
      <c r="BH60" s="236"/>
      <c r="BI60" s="236"/>
      <c r="BJ60" s="236"/>
      <c r="BK60" s="236"/>
      <c r="BL60" s="236"/>
      <c r="BM60" s="236"/>
      <c r="BN60" s="236"/>
      <c r="BO60" s="236"/>
      <c r="BP60" s="236"/>
      <c r="BQ60" s="236"/>
      <c r="BR60" s="236"/>
      <c r="BS60" s="236"/>
      <c r="BT60" s="236"/>
      <c r="BU60" s="236"/>
      <c r="BV60" s="236"/>
      <c r="BW60" s="236"/>
      <c r="BX60" s="236"/>
      <c r="BY60" s="236"/>
      <c r="BZ60" s="236"/>
      <c r="CA60" s="236"/>
      <c r="CB60" s="236"/>
      <c r="CC60" s="236"/>
      <c r="CD60" s="236"/>
      <c r="CE60" s="236"/>
      <c r="CF60" s="236"/>
      <c r="CG60" s="236"/>
      <c r="CH60" s="236"/>
      <c r="CI60" s="236"/>
      <c r="CJ60" s="236"/>
      <c r="CK60" s="236"/>
      <c r="CL60" s="236"/>
      <c r="CM60" s="236"/>
      <c r="CN60" s="236"/>
      <c r="CO60" s="236"/>
      <c r="CP60" s="236"/>
      <c r="CQ60" s="236"/>
      <c r="CR60" s="236"/>
      <c r="CS60" s="236"/>
      <c r="CT60" s="236"/>
      <c r="CU60" s="236"/>
      <c r="CV60" s="236"/>
      <c r="CW60" s="236"/>
      <c r="CX60" s="236"/>
      <c r="CY60" s="236"/>
      <c r="CZ60" s="236"/>
      <c r="DA60" s="236"/>
      <c r="DB60" s="236"/>
      <c r="DC60" s="236"/>
      <c r="DD60" s="236"/>
      <c r="DE60" s="236"/>
      <c r="DF60" s="236"/>
      <c r="DG60" s="236"/>
      <c r="DH60" s="236"/>
      <c r="DI60" s="236"/>
      <c r="DJ60" s="236"/>
      <c r="DK60" s="236"/>
      <c r="DL60" s="236"/>
      <c r="DM60" s="236"/>
      <c r="DN60" s="236"/>
      <c r="DO60" s="236"/>
      <c r="DP60" s="236"/>
      <c r="DQ60" s="236"/>
      <c r="DR60" s="236"/>
      <c r="DS60" s="236"/>
      <c r="DT60" s="236"/>
      <c r="DU60" s="236"/>
      <c r="DV60" s="236"/>
      <c r="DW60" s="236"/>
      <c r="DX60" s="236"/>
      <c r="DY60" s="236"/>
      <c r="DZ60" s="236"/>
      <c r="EA60" s="236"/>
      <c r="EB60" s="236"/>
      <c r="EC60" s="236"/>
      <c r="ED60" s="236"/>
      <c r="EE60" s="236"/>
      <c r="EF60" s="236"/>
      <c r="EG60" s="236"/>
      <c r="EH60" s="236"/>
      <c r="EI60" s="236"/>
      <c r="EJ60" s="236"/>
      <c r="EK60" s="236"/>
      <c r="EL60" s="236"/>
      <c r="EM60" s="236"/>
      <c r="EN60" s="236"/>
      <c r="EO60" s="236"/>
      <c r="EP60" s="236"/>
      <c r="EQ60" s="236"/>
      <c r="ER60" s="236"/>
      <c r="ES60" s="236"/>
      <c r="ET60" s="236"/>
      <c r="EU60" s="236"/>
      <c r="EV60" s="236"/>
      <c r="EW60" s="236"/>
      <c r="EX60" s="236"/>
      <c r="EY60" s="236"/>
      <c r="EZ60" s="236"/>
      <c r="FA60" s="236"/>
      <c r="FB60" s="236"/>
      <c r="FC60" s="236"/>
      <c r="FD60" s="236"/>
      <c r="FE60" s="236"/>
      <c r="FF60" s="236"/>
      <c r="FG60" s="236"/>
      <c r="FH60" s="236"/>
      <c r="FI60" s="236"/>
      <c r="FJ60" s="236"/>
      <c r="FK60" s="236"/>
      <c r="FL60" s="236"/>
      <c r="FM60" s="236"/>
      <c r="FN60" s="236"/>
      <c r="FO60" s="236"/>
      <c r="FP60" s="236"/>
      <c r="FQ60" s="236"/>
      <c r="FR60" s="236"/>
      <c r="FS60" s="236"/>
      <c r="FT60" s="236"/>
      <c r="FU60" s="236"/>
      <c r="FV60" s="236"/>
      <c r="FW60" s="236"/>
      <c r="FX60" s="236"/>
      <c r="FY60" s="236"/>
      <c r="FZ60" s="236"/>
      <c r="GA60" s="236"/>
      <c r="GB60" s="236"/>
      <c r="GC60" s="236"/>
      <c r="GD60" s="236"/>
      <c r="GE60" s="236"/>
      <c r="GF60" s="236"/>
      <c r="GG60" s="236"/>
      <c r="GH60" s="236"/>
      <c r="GI60" s="236"/>
      <c r="GJ60" s="236"/>
      <c r="GK60" s="236"/>
      <c r="GL60" s="236"/>
      <c r="GM60" s="236"/>
      <c r="GN60" s="236"/>
      <c r="GO60" s="236"/>
      <c r="GP60" s="236"/>
      <c r="GQ60" s="236"/>
      <c r="GR60" s="236"/>
      <c r="GS60" s="236"/>
      <c r="GT60" s="236"/>
      <c r="GU60" s="236"/>
      <c r="GV60" s="236"/>
      <c r="GW60" s="236"/>
      <c r="GX60" s="236"/>
      <c r="GY60" s="236"/>
      <c r="GZ60" s="236"/>
      <c r="HA60" s="236"/>
    </row>
    <row r="61" s="211" customFormat="1" ht="21" customHeight="1" spans="1:209">
      <c r="A61" s="237" t="s">
        <v>1427</v>
      </c>
      <c r="B61" s="233">
        <v>0</v>
      </c>
      <c r="C61" s="233">
        <v>0</v>
      </c>
      <c r="D61" s="233">
        <v>0</v>
      </c>
      <c r="E61" s="234"/>
      <c r="F61" s="235"/>
      <c r="G61" s="236"/>
      <c r="H61" s="236">
        <v>0</v>
      </c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E61" s="236"/>
      <c r="BF61" s="236"/>
      <c r="BG61" s="236"/>
      <c r="BH61" s="236"/>
      <c r="BI61" s="236"/>
      <c r="BJ61" s="236"/>
      <c r="BK61" s="236"/>
      <c r="BL61" s="236"/>
      <c r="BM61" s="236"/>
      <c r="BN61" s="236"/>
      <c r="BO61" s="236"/>
      <c r="BP61" s="236"/>
      <c r="BQ61" s="236"/>
      <c r="BR61" s="236"/>
      <c r="BS61" s="236"/>
      <c r="BT61" s="236"/>
      <c r="BU61" s="236"/>
      <c r="BV61" s="236"/>
      <c r="BW61" s="236"/>
      <c r="BX61" s="236"/>
      <c r="BY61" s="236"/>
      <c r="BZ61" s="236"/>
      <c r="CA61" s="236"/>
      <c r="CB61" s="236"/>
      <c r="CC61" s="236"/>
      <c r="CD61" s="236"/>
      <c r="CE61" s="236"/>
      <c r="CF61" s="236"/>
      <c r="CG61" s="236"/>
      <c r="CH61" s="236"/>
      <c r="CI61" s="236"/>
      <c r="CJ61" s="236"/>
      <c r="CK61" s="236"/>
      <c r="CL61" s="236"/>
      <c r="CM61" s="236"/>
      <c r="CN61" s="236"/>
      <c r="CO61" s="236"/>
      <c r="CP61" s="236"/>
      <c r="CQ61" s="236"/>
      <c r="CR61" s="236"/>
      <c r="CS61" s="236"/>
      <c r="CT61" s="236"/>
      <c r="CU61" s="236"/>
      <c r="CV61" s="236"/>
      <c r="CW61" s="236"/>
      <c r="CX61" s="236"/>
      <c r="CY61" s="236"/>
      <c r="CZ61" s="236"/>
      <c r="DA61" s="236"/>
      <c r="DB61" s="236"/>
      <c r="DC61" s="236"/>
      <c r="DD61" s="236"/>
      <c r="DE61" s="236"/>
      <c r="DF61" s="236"/>
      <c r="DG61" s="236"/>
      <c r="DH61" s="236"/>
      <c r="DI61" s="236"/>
      <c r="DJ61" s="236"/>
      <c r="DK61" s="236"/>
      <c r="DL61" s="236"/>
      <c r="DM61" s="236"/>
      <c r="DN61" s="236"/>
      <c r="DO61" s="236"/>
      <c r="DP61" s="236"/>
      <c r="DQ61" s="236"/>
      <c r="DR61" s="236"/>
      <c r="DS61" s="236"/>
      <c r="DT61" s="236"/>
      <c r="DU61" s="236"/>
      <c r="DV61" s="236"/>
      <c r="DW61" s="236"/>
      <c r="DX61" s="236"/>
      <c r="DY61" s="236"/>
      <c r="DZ61" s="236"/>
      <c r="EA61" s="236"/>
      <c r="EB61" s="236"/>
      <c r="EC61" s="236"/>
      <c r="ED61" s="236"/>
      <c r="EE61" s="236"/>
      <c r="EF61" s="236"/>
      <c r="EG61" s="236"/>
      <c r="EH61" s="236"/>
      <c r="EI61" s="236"/>
      <c r="EJ61" s="236"/>
      <c r="EK61" s="236"/>
      <c r="EL61" s="236"/>
      <c r="EM61" s="236"/>
      <c r="EN61" s="236"/>
      <c r="EO61" s="236"/>
      <c r="EP61" s="236"/>
      <c r="EQ61" s="236"/>
      <c r="ER61" s="236"/>
      <c r="ES61" s="236"/>
      <c r="ET61" s="236"/>
      <c r="EU61" s="236"/>
      <c r="EV61" s="236"/>
      <c r="EW61" s="236"/>
      <c r="EX61" s="236"/>
      <c r="EY61" s="236"/>
      <c r="EZ61" s="236"/>
      <c r="FA61" s="236"/>
      <c r="FB61" s="236"/>
      <c r="FC61" s="236"/>
      <c r="FD61" s="236"/>
      <c r="FE61" s="236"/>
      <c r="FF61" s="236"/>
      <c r="FG61" s="236"/>
      <c r="FH61" s="236"/>
      <c r="FI61" s="236"/>
      <c r="FJ61" s="236"/>
      <c r="FK61" s="236"/>
      <c r="FL61" s="236"/>
      <c r="FM61" s="236"/>
      <c r="FN61" s="236"/>
      <c r="FO61" s="236"/>
      <c r="FP61" s="236"/>
      <c r="FQ61" s="236"/>
      <c r="FR61" s="236"/>
      <c r="FS61" s="236"/>
      <c r="FT61" s="236"/>
      <c r="FU61" s="236"/>
      <c r="FV61" s="236"/>
      <c r="FW61" s="236"/>
      <c r="FX61" s="236"/>
      <c r="FY61" s="236"/>
      <c r="FZ61" s="236"/>
      <c r="GA61" s="236"/>
      <c r="GB61" s="236"/>
      <c r="GC61" s="236"/>
      <c r="GD61" s="236"/>
      <c r="GE61" s="236"/>
      <c r="GF61" s="236"/>
      <c r="GG61" s="236"/>
      <c r="GH61" s="236"/>
      <c r="GI61" s="236"/>
      <c r="GJ61" s="236"/>
      <c r="GK61" s="236"/>
      <c r="GL61" s="236"/>
      <c r="GM61" s="236"/>
      <c r="GN61" s="236"/>
      <c r="GO61" s="236"/>
      <c r="GP61" s="236"/>
      <c r="GQ61" s="236"/>
      <c r="GR61" s="236"/>
      <c r="GS61" s="236"/>
      <c r="GT61" s="236"/>
      <c r="GU61" s="236"/>
      <c r="GV61" s="236"/>
      <c r="GW61" s="236"/>
      <c r="GX61" s="236"/>
      <c r="GY61" s="236"/>
      <c r="GZ61" s="236"/>
      <c r="HA61" s="236"/>
    </row>
    <row r="62" s="211" customFormat="1" ht="21" customHeight="1" spans="1:209">
      <c r="A62" s="232" t="s">
        <v>1428</v>
      </c>
      <c r="B62" s="233">
        <v>0</v>
      </c>
      <c r="C62" s="233">
        <v>0</v>
      </c>
      <c r="D62" s="233">
        <v>0</v>
      </c>
      <c r="E62" s="234"/>
      <c r="F62" s="235"/>
      <c r="G62" s="236"/>
      <c r="H62" s="236">
        <v>0</v>
      </c>
      <c r="I62" s="236"/>
      <c r="J62" s="236"/>
      <c r="K62" s="236"/>
      <c r="L62" s="236"/>
      <c r="M62" s="236"/>
      <c r="N62" s="236"/>
      <c r="O62" s="236"/>
      <c r="P62" s="236"/>
      <c r="Q62" s="236"/>
      <c r="R62" s="236"/>
      <c r="S62" s="236"/>
      <c r="T62" s="236"/>
      <c r="U62" s="236"/>
      <c r="V62" s="236"/>
      <c r="W62" s="236"/>
      <c r="X62" s="236"/>
      <c r="Y62" s="236"/>
      <c r="Z62" s="236"/>
      <c r="AA62" s="236"/>
      <c r="AB62" s="236"/>
      <c r="AC62" s="236"/>
      <c r="AD62" s="236"/>
      <c r="AE62" s="236"/>
      <c r="AF62" s="236"/>
      <c r="AG62" s="236"/>
      <c r="AH62" s="236"/>
      <c r="AI62" s="236"/>
      <c r="AJ62" s="236"/>
      <c r="AK62" s="236"/>
      <c r="AL62" s="236"/>
      <c r="AM62" s="236"/>
      <c r="AN62" s="236"/>
      <c r="AO62" s="236"/>
      <c r="AP62" s="236"/>
      <c r="AQ62" s="236"/>
      <c r="AR62" s="236"/>
      <c r="AS62" s="236"/>
      <c r="AT62" s="236"/>
      <c r="AU62" s="236"/>
      <c r="AV62" s="236"/>
      <c r="AW62" s="236"/>
      <c r="AX62" s="236"/>
      <c r="AY62" s="236"/>
      <c r="AZ62" s="236"/>
      <c r="BA62" s="236"/>
      <c r="BB62" s="236"/>
      <c r="BC62" s="236"/>
      <c r="BD62" s="236"/>
      <c r="BE62" s="236"/>
      <c r="BF62" s="236"/>
      <c r="BG62" s="236"/>
      <c r="BH62" s="236"/>
      <c r="BI62" s="236"/>
      <c r="BJ62" s="236"/>
      <c r="BK62" s="236"/>
      <c r="BL62" s="236"/>
      <c r="BM62" s="236"/>
      <c r="BN62" s="236"/>
      <c r="BO62" s="236"/>
      <c r="BP62" s="236"/>
      <c r="BQ62" s="236"/>
      <c r="BR62" s="236"/>
      <c r="BS62" s="236"/>
      <c r="BT62" s="236"/>
      <c r="BU62" s="236"/>
      <c r="BV62" s="236"/>
      <c r="BW62" s="236"/>
      <c r="BX62" s="236"/>
      <c r="BY62" s="236"/>
      <c r="BZ62" s="236"/>
      <c r="CA62" s="236"/>
      <c r="CB62" s="236"/>
      <c r="CC62" s="236"/>
      <c r="CD62" s="236"/>
      <c r="CE62" s="236"/>
      <c r="CF62" s="236"/>
      <c r="CG62" s="236"/>
      <c r="CH62" s="236"/>
      <c r="CI62" s="236"/>
      <c r="CJ62" s="236"/>
      <c r="CK62" s="236"/>
      <c r="CL62" s="236"/>
      <c r="CM62" s="236"/>
      <c r="CN62" s="236"/>
      <c r="CO62" s="236"/>
      <c r="CP62" s="236"/>
      <c r="CQ62" s="236"/>
      <c r="CR62" s="236"/>
      <c r="CS62" s="236"/>
      <c r="CT62" s="236"/>
      <c r="CU62" s="236"/>
      <c r="CV62" s="236"/>
      <c r="CW62" s="236"/>
      <c r="CX62" s="236"/>
      <c r="CY62" s="236"/>
      <c r="CZ62" s="236"/>
      <c r="DA62" s="236"/>
      <c r="DB62" s="236"/>
      <c r="DC62" s="236"/>
      <c r="DD62" s="236"/>
      <c r="DE62" s="236"/>
      <c r="DF62" s="236"/>
      <c r="DG62" s="236"/>
      <c r="DH62" s="236"/>
      <c r="DI62" s="236"/>
      <c r="DJ62" s="236"/>
      <c r="DK62" s="236"/>
      <c r="DL62" s="236"/>
      <c r="DM62" s="236"/>
      <c r="DN62" s="236"/>
      <c r="DO62" s="236"/>
      <c r="DP62" s="236"/>
      <c r="DQ62" s="236"/>
      <c r="DR62" s="236"/>
      <c r="DS62" s="236"/>
      <c r="DT62" s="236"/>
      <c r="DU62" s="236"/>
      <c r="DV62" s="236"/>
      <c r="DW62" s="236"/>
      <c r="DX62" s="236"/>
      <c r="DY62" s="236"/>
      <c r="DZ62" s="236"/>
      <c r="EA62" s="236"/>
      <c r="EB62" s="236"/>
      <c r="EC62" s="236"/>
      <c r="ED62" s="236"/>
      <c r="EE62" s="236"/>
      <c r="EF62" s="236"/>
      <c r="EG62" s="236"/>
      <c r="EH62" s="236"/>
      <c r="EI62" s="236"/>
      <c r="EJ62" s="236"/>
      <c r="EK62" s="236"/>
      <c r="EL62" s="236"/>
      <c r="EM62" s="236"/>
      <c r="EN62" s="236"/>
      <c r="EO62" s="236"/>
      <c r="EP62" s="236"/>
      <c r="EQ62" s="236"/>
      <c r="ER62" s="236"/>
      <c r="ES62" s="236"/>
      <c r="ET62" s="236"/>
      <c r="EU62" s="236"/>
      <c r="EV62" s="236"/>
      <c r="EW62" s="236"/>
      <c r="EX62" s="236"/>
      <c r="EY62" s="236"/>
      <c r="EZ62" s="236"/>
      <c r="FA62" s="236"/>
      <c r="FB62" s="236"/>
      <c r="FC62" s="236"/>
      <c r="FD62" s="236"/>
      <c r="FE62" s="236"/>
      <c r="FF62" s="236"/>
      <c r="FG62" s="236"/>
      <c r="FH62" s="236"/>
      <c r="FI62" s="236"/>
      <c r="FJ62" s="236"/>
      <c r="FK62" s="236"/>
      <c r="FL62" s="236"/>
      <c r="FM62" s="236"/>
      <c r="FN62" s="236"/>
      <c r="FO62" s="236"/>
      <c r="FP62" s="236"/>
      <c r="FQ62" s="236"/>
      <c r="FR62" s="236"/>
      <c r="FS62" s="236"/>
      <c r="FT62" s="236"/>
      <c r="FU62" s="236"/>
      <c r="FV62" s="236"/>
      <c r="FW62" s="236"/>
      <c r="FX62" s="236"/>
      <c r="FY62" s="236"/>
      <c r="FZ62" s="236"/>
      <c r="GA62" s="236"/>
      <c r="GB62" s="236"/>
      <c r="GC62" s="236"/>
      <c r="GD62" s="236"/>
      <c r="GE62" s="236"/>
      <c r="GF62" s="236"/>
      <c r="GG62" s="236"/>
      <c r="GH62" s="236"/>
      <c r="GI62" s="236"/>
      <c r="GJ62" s="236"/>
      <c r="GK62" s="236"/>
      <c r="GL62" s="236"/>
      <c r="GM62" s="236"/>
      <c r="GN62" s="236"/>
      <c r="GO62" s="236"/>
      <c r="GP62" s="236"/>
      <c r="GQ62" s="236"/>
      <c r="GR62" s="236"/>
      <c r="GS62" s="236"/>
      <c r="GT62" s="236"/>
      <c r="GU62" s="236"/>
      <c r="GV62" s="236"/>
      <c r="GW62" s="236"/>
      <c r="GX62" s="236"/>
      <c r="GY62" s="236"/>
      <c r="GZ62" s="236"/>
      <c r="HA62" s="236"/>
    </row>
    <row r="63" s="211" customFormat="1" ht="21" customHeight="1" spans="1:209">
      <c r="A63" s="237" t="s">
        <v>1075</v>
      </c>
      <c r="B63" s="233">
        <v>0</v>
      </c>
      <c r="C63" s="233">
        <v>0</v>
      </c>
      <c r="D63" s="233">
        <v>0</v>
      </c>
      <c r="E63" s="234"/>
      <c r="F63" s="235"/>
      <c r="G63" s="236"/>
      <c r="H63" s="236">
        <v>0</v>
      </c>
      <c r="I63" s="236"/>
      <c r="J63" s="236"/>
      <c r="K63" s="236"/>
      <c r="L63" s="236"/>
      <c r="M63" s="236"/>
      <c r="N63" s="236"/>
      <c r="O63" s="236"/>
      <c r="P63" s="236"/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  <c r="AE63" s="236"/>
      <c r="AF63" s="236"/>
      <c r="AG63" s="236"/>
      <c r="AH63" s="236"/>
      <c r="AI63" s="236"/>
      <c r="AJ63" s="236"/>
      <c r="AK63" s="236"/>
      <c r="AL63" s="236"/>
      <c r="AM63" s="236"/>
      <c r="AN63" s="236"/>
      <c r="AO63" s="236"/>
      <c r="AP63" s="236"/>
      <c r="AQ63" s="236"/>
      <c r="AR63" s="236"/>
      <c r="AS63" s="236"/>
      <c r="AT63" s="236"/>
      <c r="AU63" s="236"/>
      <c r="AV63" s="236"/>
      <c r="AW63" s="236"/>
      <c r="AX63" s="236"/>
      <c r="AY63" s="236"/>
      <c r="AZ63" s="236"/>
      <c r="BA63" s="236"/>
      <c r="BB63" s="236"/>
      <c r="BC63" s="236"/>
      <c r="BD63" s="236"/>
      <c r="BE63" s="236"/>
      <c r="BF63" s="236"/>
      <c r="BG63" s="236"/>
      <c r="BH63" s="236"/>
      <c r="BI63" s="236"/>
      <c r="BJ63" s="236"/>
      <c r="BK63" s="236"/>
      <c r="BL63" s="236"/>
      <c r="BM63" s="236"/>
      <c r="BN63" s="236"/>
      <c r="BO63" s="236"/>
      <c r="BP63" s="236"/>
      <c r="BQ63" s="236"/>
      <c r="BR63" s="236"/>
      <c r="BS63" s="236"/>
      <c r="BT63" s="236"/>
      <c r="BU63" s="236"/>
      <c r="BV63" s="236"/>
      <c r="BW63" s="236"/>
      <c r="BX63" s="236"/>
      <c r="BY63" s="236"/>
      <c r="BZ63" s="236"/>
      <c r="CA63" s="236"/>
      <c r="CB63" s="236"/>
      <c r="CC63" s="236"/>
      <c r="CD63" s="236"/>
      <c r="CE63" s="236"/>
      <c r="CF63" s="236"/>
      <c r="CG63" s="236"/>
      <c r="CH63" s="236"/>
      <c r="CI63" s="236"/>
      <c r="CJ63" s="236"/>
      <c r="CK63" s="236"/>
      <c r="CL63" s="236"/>
      <c r="CM63" s="236"/>
      <c r="CN63" s="236"/>
      <c r="CO63" s="236"/>
      <c r="CP63" s="236"/>
      <c r="CQ63" s="236"/>
      <c r="CR63" s="236"/>
      <c r="CS63" s="236"/>
      <c r="CT63" s="236"/>
      <c r="CU63" s="236"/>
      <c r="CV63" s="236"/>
      <c r="CW63" s="236"/>
      <c r="CX63" s="236"/>
      <c r="CY63" s="236"/>
      <c r="CZ63" s="236"/>
      <c r="DA63" s="236"/>
      <c r="DB63" s="236"/>
      <c r="DC63" s="236"/>
      <c r="DD63" s="236"/>
      <c r="DE63" s="236"/>
      <c r="DF63" s="236"/>
      <c r="DG63" s="236"/>
      <c r="DH63" s="236"/>
      <c r="DI63" s="236"/>
      <c r="DJ63" s="236"/>
      <c r="DK63" s="236"/>
      <c r="DL63" s="236"/>
      <c r="DM63" s="236"/>
      <c r="DN63" s="236"/>
      <c r="DO63" s="236"/>
      <c r="DP63" s="236"/>
      <c r="DQ63" s="236"/>
      <c r="DR63" s="236"/>
      <c r="DS63" s="236"/>
      <c r="DT63" s="236"/>
      <c r="DU63" s="236"/>
      <c r="DV63" s="236"/>
      <c r="DW63" s="236"/>
      <c r="DX63" s="236"/>
      <c r="DY63" s="236"/>
      <c r="DZ63" s="236"/>
      <c r="EA63" s="236"/>
      <c r="EB63" s="236"/>
      <c r="EC63" s="236"/>
      <c r="ED63" s="236"/>
      <c r="EE63" s="236"/>
      <c r="EF63" s="236"/>
      <c r="EG63" s="236"/>
      <c r="EH63" s="236"/>
      <c r="EI63" s="236"/>
      <c r="EJ63" s="236"/>
      <c r="EK63" s="236"/>
      <c r="EL63" s="236"/>
      <c r="EM63" s="236"/>
      <c r="EN63" s="236"/>
      <c r="EO63" s="236"/>
      <c r="EP63" s="236"/>
      <c r="EQ63" s="236"/>
      <c r="ER63" s="236"/>
      <c r="ES63" s="236"/>
      <c r="ET63" s="236"/>
      <c r="EU63" s="236"/>
      <c r="EV63" s="236"/>
      <c r="EW63" s="236"/>
      <c r="EX63" s="236"/>
      <c r="EY63" s="236"/>
      <c r="EZ63" s="236"/>
      <c r="FA63" s="236"/>
      <c r="FB63" s="236"/>
      <c r="FC63" s="236"/>
      <c r="FD63" s="236"/>
      <c r="FE63" s="236"/>
      <c r="FF63" s="236"/>
      <c r="FG63" s="236"/>
      <c r="FH63" s="236"/>
      <c r="FI63" s="236"/>
      <c r="FJ63" s="236"/>
      <c r="FK63" s="236"/>
      <c r="FL63" s="236"/>
      <c r="FM63" s="236"/>
      <c r="FN63" s="236"/>
      <c r="FO63" s="236"/>
      <c r="FP63" s="236"/>
      <c r="FQ63" s="236"/>
      <c r="FR63" s="236"/>
      <c r="FS63" s="236"/>
      <c r="FT63" s="236"/>
      <c r="FU63" s="236"/>
      <c r="FV63" s="236"/>
      <c r="FW63" s="236"/>
      <c r="FX63" s="236"/>
      <c r="FY63" s="236"/>
      <c r="FZ63" s="236"/>
      <c r="GA63" s="236"/>
      <c r="GB63" s="236"/>
      <c r="GC63" s="236"/>
      <c r="GD63" s="236"/>
      <c r="GE63" s="236"/>
      <c r="GF63" s="236"/>
      <c r="GG63" s="236"/>
      <c r="GH63" s="236"/>
      <c r="GI63" s="236"/>
      <c r="GJ63" s="236"/>
      <c r="GK63" s="236"/>
      <c r="GL63" s="236"/>
      <c r="GM63" s="236"/>
      <c r="GN63" s="236"/>
      <c r="GO63" s="236"/>
      <c r="GP63" s="236"/>
      <c r="GQ63" s="236"/>
      <c r="GR63" s="236"/>
      <c r="GS63" s="236"/>
      <c r="GT63" s="236"/>
      <c r="GU63" s="236"/>
      <c r="GV63" s="236"/>
      <c r="GW63" s="236"/>
      <c r="GX63" s="236"/>
      <c r="GY63" s="236"/>
      <c r="GZ63" s="236"/>
      <c r="HA63" s="236"/>
    </row>
    <row r="64" s="211" customFormat="1" ht="21" customHeight="1" spans="1:209">
      <c r="A64" s="237" t="s">
        <v>1429</v>
      </c>
      <c r="B64" s="233">
        <v>0</v>
      </c>
      <c r="C64" s="233">
        <v>0</v>
      </c>
      <c r="D64" s="233">
        <v>0</v>
      </c>
      <c r="E64" s="234"/>
      <c r="F64" s="235"/>
      <c r="G64" s="236"/>
      <c r="H64" s="236">
        <v>0</v>
      </c>
      <c r="I64" s="236"/>
      <c r="J64" s="236"/>
      <c r="K64" s="236"/>
      <c r="L64" s="236"/>
      <c r="M64" s="236"/>
      <c r="N64" s="236"/>
      <c r="O64" s="236"/>
      <c r="P64" s="236"/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/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6"/>
      <c r="BE64" s="236"/>
      <c r="BF64" s="236"/>
      <c r="BG64" s="236"/>
      <c r="BH64" s="236"/>
      <c r="BI64" s="236"/>
      <c r="BJ64" s="236"/>
      <c r="BK64" s="236"/>
      <c r="BL64" s="236"/>
      <c r="BM64" s="236"/>
      <c r="BN64" s="236"/>
      <c r="BO64" s="236"/>
      <c r="BP64" s="236"/>
      <c r="BQ64" s="236"/>
      <c r="BR64" s="236"/>
      <c r="BS64" s="236"/>
      <c r="BT64" s="236"/>
      <c r="BU64" s="236"/>
      <c r="BV64" s="236"/>
      <c r="BW64" s="236"/>
      <c r="BX64" s="236"/>
      <c r="BY64" s="236"/>
      <c r="BZ64" s="236"/>
      <c r="CA64" s="236"/>
      <c r="CB64" s="236"/>
      <c r="CC64" s="236"/>
      <c r="CD64" s="236"/>
      <c r="CE64" s="236"/>
      <c r="CF64" s="236"/>
      <c r="CG64" s="236"/>
      <c r="CH64" s="236"/>
      <c r="CI64" s="236"/>
      <c r="CJ64" s="236"/>
      <c r="CK64" s="236"/>
      <c r="CL64" s="236"/>
      <c r="CM64" s="236"/>
      <c r="CN64" s="236"/>
      <c r="CO64" s="236"/>
      <c r="CP64" s="236"/>
      <c r="CQ64" s="236"/>
      <c r="CR64" s="236"/>
      <c r="CS64" s="236"/>
      <c r="CT64" s="236"/>
      <c r="CU64" s="236"/>
      <c r="CV64" s="236"/>
      <c r="CW64" s="236"/>
      <c r="CX64" s="236"/>
      <c r="CY64" s="236"/>
      <c r="CZ64" s="236"/>
      <c r="DA64" s="236"/>
      <c r="DB64" s="236"/>
      <c r="DC64" s="236"/>
      <c r="DD64" s="236"/>
      <c r="DE64" s="236"/>
      <c r="DF64" s="236"/>
      <c r="DG64" s="236"/>
      <c r="DH64" s="236"/>
      <c r="DI64" s="236"/>
      <c r="DJ64" s="236"/>
      <c r="DK64" s="236"/>
      <c r="DL64" s="236"/>
      <c r="DM64" s="236"/>
      <c r="DN64" s="236"/>
      <c r="DO64" s="236"/>
      <c r="DP64" s="236"/>
      <c r="DQ64" s="236"/>
      <c r="DR64" s="236"/>
      <c r="DS64" s="236"/>
      <c r="DT64" s="236"/>
      <c r="DU64" s="236"/>
      <c r="DV64" s="236"/>
      <c r="DW64" s="236"/>
      <c r="DX64" s="236"/>
      <c r="DY64" s="236"/>
      <c r="DZ64" s="236"/>
      <c r="EA64" s="236"/>
      <c r="EB64" s="236"/>
      <c r="EC64" s="236"/>
      <c r="ED64" s="236"/>
      <c r="EE64" s="236"/>
      <c r="EF64" s="236"/>
      <c r="EG64" s="236"/>
      <c r="EH64" s="236"/>
      <c r="EI64" s="236"/>
      <c r="EJ64" s="236"/>
      <c r="EK64" s="236"/>
      <c r="EL64" s="236"/>
      <c r="EM64" s="236"/>
      <c r="EN64" s="236"/>
      <c r="EO64" s="236"/>
      <c r="EP64" s="236"/>
      <c r="EQ64" s="236"/>
      <c r="ER64" s="236"/>
      <c r="ES64" s="236"/>
      <c r="ET64" s="236"/>
      <c r="EU64" s="236"/>
      <c r="EV64" s="236"/>
      <c r="EW64" s="236"/>
      <c r="EX64" s="236"/>
      <c r="EY64" s="236"/>
      <c r="EZ64" s="236"/>
      <c r="FA64" s="236"/>
      <c r="FB64" s="236"/>
      <c r="FC64" s="236"/>
      <c r="FD64" s="236"/>
      <c r="FE64" s="236"/>
      <c r="FF64" s="236"/>
      <c r="FG64" s="236"/>
      <c r="FH64" s="236"/>
      <c r="FI64" s="236"/>
      <c r="FJ64" s="236"/>
      <c r="FK64" s="236"/>
      <c r="FL64" s="236"/>
      <c r="FM64" s="236"/>
      <c r="FN64" s="236"/>
      <c r="FO64" s="236"/>
      <c r="FP64" s="236"/>
      <c r="FQ64" s="236"/>
      <c r="FR64" s="236"/>
      <c r="FS64" s="236"/>
      <c r="FT64" s="236"/>
      <c r="FU64" s="236"/>
      <c r="FV64" s="236"/>
      <c r="FW64" s="236"/>
      <c r="FX64" s="236"/>
      <c r="FY64" s="236"/>
      <c r="FZ64" s="236"/>
      <c r="GA64" s="236"/>
      <c r="GB64" s="236"/>
      <c r="GC64" s="236"/>
      <c r="GD64" s="236"/>
      <c r="GE64" s="236"/>
      <c r="GF64" s="236"/>
      <c r="GG64" s="236"/>
      <c r="GH64" s="236"/>
      <c r="GI64" s="236"/>
      <c r="GJ64" s="236"/>
      <c r="GK64" s="236"/>
      <c r="GL64" s="236"/>
      <c r="GM64" s="236"/>
      <c r="GN64" s="236"/>
      <c r="GO64" s="236"/>
      <c r="GP64" s="236"/>
      <c r="GQ64" s="236"/>
      <c r="GR64" s="236"/>
      <c r="GS64" s="236"/>
      <c r="GT64" s="236"/>
      <c r="GU64" s="236"/>
      <c r="GV64" s="236"/>
      <c r="GW64" s="236"/>
      <c r="GX64" s="236"/>
      <c r="GY64" s="236"/>
      <c r="GZ64" s="236"/>
      <c r="HA64" s="236"/>
    </row>
    <row r="65" s="211" customFormat="1" ht="21" customHeight="1" spans="1:209">
      <c r="A65" s="237" t="s">
        <v>1430</v>
      </c>
      <c r="B65" s="233">
        <v>0</v>
      </c>
      <c r="C65" s="233">
        <v>0</v>
      </c>
      <c r="D65" s="233">
        <v>0</v>
      </c>
      <c r="E65" s="234"/>
      <c r="F65" s="235"/>
      <c r="G65" s="236"/>
      <c r="H65" s="236">
        <v>0</v>
      </c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  <c r="AE65" s="236"/>
      <c r="AF65" s="236"/>
      <c r="AG65" s="236"/>
      <c r="AH65" s="236"/>
      <c r="AI65" s="236"/>
      <c r="AJ65" s="236"/>
      <c r="AK65" s="236"/>
      <c r="AL65" s="236"/>
      <c r="AM65" s="236"/>
      <c r="AN65" s="236"/>
      <c r="AO65" s="236"/>
      <c r="AP65" s="236"/>
      <c r="AQ65" s="236"/>
      <c r="AR65" s="236"/>
      <c r="AS65" s="236"/>
      <c r="AT65" s="236"/>
      <c r="AU65" s="236"/>
      <c r="AV65" s="236"/>
      <c r="AW65" s="236"/>
      <c r="AX65" s="236"/>
      <c r="AY65" s="236"/>
      <c r="AZ65" s="236"/>
      <c r="BA65" s="236"/>
      <c r="BB65" s="236"/>
      <c r="BC65" s="236"/>
      <c r="BD65" s="236"/>
      <c r="BE65" s="236"/>
      <c r="BF65" s="236"/>
      <c r="BG65" s="236"/>
      <c r="BH65" s="236"/>
      <c r="BI65" s="236"/>
      <c r="BJ65" s="236"/>
      <c r="BK65" s="236"/>
      <c r="BL65" s="236"/>
      <c r="BM65" s="236"/>
      <c r="BN65" s="236"/>
      <c r="BO65" s="236"/>
      <c r="BP65" s="236"/>
      <c r="BQ65" s="236"/>
      <c r="BR65" s="236"/>
      <c r="BS65" s="236"/>
      <c r="BT65" s="236"/>
      <c r="BU65" s="236"/>
      <c r="BV65" s="236"/>
      <c r="BW65" s="236"/>
      <c r="BX65" s="236"/>
      <c r="BY65" s="236"/>
      <c r="BZ65" s="236"/>
      <c r="CA65" s="236"/>
      <c r="CB65" s="236"/>
      <c r="CC65" s="236"/>
      <c r="CD65" s="236"/>
      <c r="CE65" s="236"/>
      <c r="CF65" s="236"/>
      <c r="CG65" s="236"/>
      <c r="CH65" s="236"/>
      <c r="CI65" s="236"/>
      <c r="CJ65" s="236"/>
      <c r="CK65" s="236"/>
      <c r="CL65" s="236"/>
      <c r="CM65" s="236"/>
      <c r="CN65" s="236"/>
      <c r="CO65" s="236"/>
      <c r="CP65" s="236"/>
      <c r="CQ65" s="236"/>
      <c r="CR65" s="236"/>
      <c r="CS65" s="236"/>
      <c r="CT65" s="236"/>
      <c r="CU65" s="236"/>
      <c r="CV65" s="236"/>
      <c r="CW65" s="236"/>
      <c r="CX65" s="236"/>
      <c r="CY65" s="236"/>
      <c r="CZ65" s="236"/>
      <c r="DA65" s="236"/>
      <c r="DB65" s="236"/>
      <c r="DC65" s="236"/>
      <c r="DD65" s="236"/>
      <c r="DE65" s="236"/>
      <c r="DF65" s="236"/>
      <c r="DG65" s="236"/>
      <c r="DH65" s="236"/>
      <c r="DI65" s="236"/>
      <c r="DJ65" s="236"/>
      <c r="DK65" s="236"/>
      <c r="DL65" s="236"/>
      <c r="DM65" s="236"/>
      <c r="DN65" s="236"/>
      <c r="DO65" s="236"/>
      <c r="DP65" s="236"/>
      <c r="DQ65" s="236"/>
      <c r="DR65" s="236"/>
      <c r="DS65" s="236"/>
      <c r="DT65" s="236"/>
      <c r="DU65" s="236"/>
      <c r="DV65" s="236"/>
      <c r="DW65" s="236"/>
      <c r="DX65" s="236"/>
      <c r="DY65" s="236"/>
      <c r="DZ65" s="236"/>
      <c r="EA65" s="236"/>
      <c r="EB65" s="236"/>
      <c r="EC65" s="236"/>
      <c r="ED65" s="236"/>
      <c r="EE65" s="236"/>
      <c r="EF65" s="236"/>
      <c r="EG65" s="236"/>
      <c r="EH65" s="236"/>
      <c r="EI65" s="236"/>
      <c r="EJ65" s="236"/>
      <c r="EK65" s="236"/>
      <c r="EL65" s="236"/>
      <c r="EM65" s="236"/>
      <c r="EN65" s="236"/>
      <c r="EO65" s="236"/>
      <c r="EP65" s="236"/>
      <c r="EQ65" s="236"/>
      <c r="ER65" s="236"/>
      <c r="ES65" s="236"/>
      <c r="ET65" s="236"/>
      <c r="EU65" s="236"/>
      <c r="EV65" s="236"/>
      <c r="EW65" s="236"/>
      <c r="EX65" s="236"/>
      <c r="EY65" s="236"/>
      <c r="EZ65" s="236"/>
      <c r="FA65" s="236"/>
      <c r="FB65" s="236"/>
      <c r="FC65" s="236"/>
      <c r="FD65" s="236"/>
      <c r="FE65" s="236"/>
      <c r="FF65" s="236"/>
      <c r="FG65" s="236"/>
      <c r="FH65" s="236"/>
      <c r="FI65" s="236"/>
      <c r="FJ65" s="236"/>
      <c r="FK65" s="236"/>
      <c r="FL65" s="236"/>
      <c r="FM65" s="236"/>
      <c r="FN65" s="236"/>
      <c r="FO65" s="236"/>
      <c r="FP65" s="236"/>
      <c r="FQ65" s="236"/>
      <c r="FR65" s="236"/>
      <c r="FS65" s="236"/>
      <c r="FT65" s="236"/>
      <c r="FU65" s="236"/>
      <c r="FV65" s="236"/>
      <c r="FW65" s="236"/>
      <c r="FX65" s="236"/>
      <c r="FY65" s="236"/>
      <c r="FZ65" s="236"/>
      <c r="GA65" s="236"/>
      <c r="GB65" s="236"/>
      <c r="GC65" s="236"/>
      <c r="GD65" s="236"/>
      <c r="GE65" s="236"/>
      <c r="GF65" s="236"/>
      <c r="GG65" s="236"/>
      <c r="GH65" s="236"/>
      <c r="GI65" s="236"/>
      <c r="GJ65" s="236"/>
      <c r="GK65" s="236"/>
      <c r="GL65" s="236"/>
      <c r="GM65" s="236"/>
      <c r="GN65" s="236"/>
      <c r="GO65" s="236"/>
      <c r="GP65" s="236"/>
      <c r="GQ65" s="236"/>
      <c r="GR65" s="236"/>
      <c r="GS65" s="236"/>
      <c r="GT65" s="236"/>
      <c r="GU65" s="236"/>
      <c r="GV65" s="236"/>
      <c r="GW65" s="236"/>
      <c r="GX65" s="236"/>
      <c r="GY65" s="236"/>
      <c r="GZ65" s="236"/>
      <c r="HA65" s="236"/>
    </row>
    <row r="66" s="211" customFormat="1" ht="21" customHeight="1" spans="1:209">
      <c r="A66" s="232" t="s">
        <v>1431</v>
      </c>
      <c r="B66" s="238">
        <f>SUM(B67:B70)</f>
        <v>10550</v>
      </c>
      <c r="C66" s="238">
        <f>SUM(C67:C70)</f>
        <v>56094</v>
      </c>
      <c r="D66" s="238">
        <f>SUM(D67:D70)</f>
        <v>46161</v>
      </c>
      <c r="E66" s="239">
        <f t="shared" ref="E66:E71" si="6">D66/C66*100</f>
        <v>82.2922237672478</v>
      </c>
      <c r="F66" s="240">
        <f t="shared" ref="F66:F72" si="7">D66/H66*100-100</f>
        <v>94.6325420584391</v>
      </c>
      <c r="G66" s="236"/>
      <c r="H66" s="236">
        <v>23717</v>
      </c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  <c r="AE66" s="236"/>
      <c r="AF66" s="236"/>
      <c r="AG66" s="236"/>
      <c r="AH66" s="236"/>
      <c r="AI66" s="236"/>
      <c r="AJ66" s="236"/>
      <c r="AK66" s="236"/>
      <c r="AL66" s="236"/>
      <c r="AM66" s="236"/>
      <c r="AN66" s="236"/>
      <c r="AO66" s="236"/>
      <c r="AP66" s="236"/>
      <c r="AQ66" s="236"/>
      <c r="AR66" s="236"/>
      <c r="AS66" s="236"/>
      <c r="AT66" s="236"/>
      <c r="AU66" s="236"/>
      <c r="AV66" s="236"/>
      <c r="AW66" s="236"/>
      <c r="AX66" s="236"/>
      <c r="AY66" s="236"/>
      <c r="AZ66" s="236"/>
      <c r="BA66" s="236"/>
      <c r="BB66" s="236"/>
      <c r="BC66" s="236"/>
      <c r="BD66" s="236"/>
      <c r="BE66" s="236"/>
      <c r="BF66" s="236"/>
      <c r="BG66" s="236"/>
      <c r="BH66" s="236"/>
      <c r="BI66" s="236"/>
      <c r="BJ66" s="236"/>
      <c r="BK66" s="236"/>
      <c r="BL66" s="236"/>
      <c r="BM66" s="236"/>
      <c r="BN66" s="236"/>
      <c r="BO66" s="236"/>
      <c r="BP66" s="236"/>
      <c r="BQ66" s="236"/>
      <c r="BR66" s="236"/>
      <c r="BS66" s="236"/>
      <c r="BT66" s="236"/>
      <c r="BU66" s="236"/>
      <c r="BV66" s="236"/>
      <c r="BW66" s="236"/>
      <c r="BX66" s="236"/>
      <c r="BY66" s="236"/>
      <c r="BZ66" s="236"/>
      <c r="CA66" s="236"/>
      <c r="CB66" s="236"/>
      <c r="CC66" s="236"/>
      <c r="CD66" s="236"/>
      <c r="CE66" s="236"/>
      <c r="CF66" s="236"/>
      <c r="CG66" s="236"/>
      <c r="CH66" s="236"/>
      <c r="CI66" s="236"/>
      <c r="CJ66" s="236"/>
      <c r="CK66" s="236"/>
      <c r="CL66" s="236"/>
      <c r="CM66" s="236"/>
      <c r="CN66" s="236"/>
      <c r="CO66" s="236"/>
      <c r="CP66" s="236"/>
      <c r="CQ66" s="236"/>
      <c r="CR66" s="236"/>
      <c r="CS66" s="236"/>
      <c r="CT66" s="236"/>
      <c r="CU66" s="236"/>
      <c r="CV66" s="236"/>
      <c r="CW66" s="236"/>
      <c r="CX66" s="236"/>
      <c r="CY66" s="236"/>
      <c r="CZ66" s="236"/>
      <c r="DA66" s="236"/>
      <c r="DB66" s="236"/>
      <c r="DC66" s="236"/>
      <c r="DD66" s="236"/>
      <c r="DE66" s="236"/>
      <c r="DF66" s="236"/>
      <c r="DG66" s="236"/>
      <c r="DH66" s="236"/>
      <c r="DI66" s="236"/>
      <c r="DJ66" s="236"/>
      <c r="DK66" s="236"/>
      <c r="DL66" s="236"/>
      <c r="DM66" s="236"/>
      <c r="DN66" s="236"/>
      <c r="DO66" s="236"/>
      <c r="DP66" s="236"/>
      <c r="DQ66" s="236"/>
      <c r="DR66" s="236"/>
      <c r="DS66" s="236"/>
      <c r="DT66" s="236"/>
      <c r="DU66" s="236"/>
      <c r="DV66" s="236"/>
      <c r="DW66" s="236"/>
      <c r="DX66" s="236"/>
      <c r="DY66" s="236"/>
      <c r="DZ66" s="236"/>
      <c r="EA66" s="236"/>
      <c r="EB66" s="236"/>
      <c r="EC66" s="236"/>
      <c r="ED66" s="236"/>
      <c r="EE66" s="236"/>
      <c r="EF66" s="236"/>
      <c r="EG66" s="236"/>
      <c r="EH66" s="236"/>
      <c r="EI66" s="236"/>
      <c r="EJ66" s="236"/>
      <c r="EK66" s="236"/>
      <c r="EL66" s="236"/>
      <c r="EM66" s="236"/>
      <c r="EN66" s="236"/>
      <c r="EO66" s="236"/>
      <c r="EP66" s="236"/>
      <c r="EQ66" s="236"/>
      <c r="ER66" s="236"/>
      <c r="ES66" s="236"/>
      <c r="ET66" s="236"/>
      <c r="EU66" s="236"/>
      <c r="EV66" s="236"/>
      <c r="EW66" s="236"/>
      <c r="EX66" s="236"/>
      <c r="EY66" s="236"/>
      <c r="EZ66" s="236"/>
      <c r="FA66" s="236"/>
      <c r="FB66" s="236"/>
      <c r="FC66" s="236"/>
      <c r="FD66" s="236"/>
      <c r="FE66" s="236"/>
      <c r="FF66" s="236"/>
      <c r="FG66" s="236"/>
      <c r="FH66" s="236"/>
      <c r="FI66" s="236"/>
      <c r="FJ66" s="236"/>
      <c r="FK66" s="236"/>
      <c r="FL66" s="236"/>
      <c r="FM66" s="236"/>
      <c r="FN66" s="236"/>
      <c r="FO66" s="236"/>
      <c r="FP66" s="236"/>
      <c r="FQ66" s="236"/>
      <c r="FR66" s="236"/>
      <c r="FS66" s="236"/>
      <c r="FT66" s="236"/>
      <c r="FU66" s="236"/>
      <c r="FV66" s="236"/>
      <c r="FW66" s="236"/>
      <c r="FX66" s="236"/>
      <c r="FY66" s="236"/>
      <c r="FZ66" s="236"/>
      <c r="GA66" s="236"/>
      <c r="GB66" s="236"/>
      <c r="GC66" s="236"/>
      <c r="GD66" s="236"/>
      <c r="GE66" s="236"/>
      <c r="GF66" s="236"/>
      <c r="GG66" s="236"/>
      <c r="GH66" s="236"/>
      <c r="GI66" s="236"/>
      <c r="GJ66" s="236"/>
      <c r="GK66" s="236"/>
      <c r="GL66" s="236"/>
      <c r="GM66" s="236"/>
      <c r="GN66" s="236"/>
      <c r="GO66" s="236"/>
      <c r="GP66" s="236"/>
      <c r="GQ66" s="236"/>
      <c r="GR66" s="236"/>
      <c r="GS66" s="236"/>
      <c r="GT66" s="236"/>
      <c r="GU66" s="236"/>
      <c r="GV66" s="236"/>
      <c r="GW66" s="236"/>
      <c r="GX66" s="236"/>
      <c r="GY66" s="236"/>
      <c r="GZ66" s="236"/>
      <c r="HA66" s="236"/>
    </row>
    <row r="67" s="211" customFormat="1" ht="21" customHeight="1" spans="1:209">
      <c r="A67" s="237" t="s">
        <v>1432</v>
      </c>
      <c r="B67" s="233">
        <v>10000</v>
      </c>
      <c r="C67" s="233">
        <v>54750</v>
      </c>
      <c r="D67" s="233">
        <v>44750</v>
      </c>
      <c r="E67" s="234">
        <f t="shared" si="6"/>
        <v>81.7351598173516</v>
      </c>
      <c r="F67" s="235">
        <f t="shared" si="7"/>
        <v>98.0088495575221</v>
      </c>
      <c r="G67" s="236"/>
      <c r="H67" s="236">
        <v>22600</v>
      </c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236"/>
      <c r="AK67" s="236"/>
      <c r="AL67" s="236"/>
      <c r="AM67" s="236"/>
      <c r="AN67" s="236"/>
      <c r="AO67" s="236"/>
      <c r="AP67" s="236"/>
      <c r="AQ67" s="236"/>
      <c r="AR67" s="236"/>
      <c r="AS67" s="236"/>
      <c r="AT67" s="236"/>
      <c r="AU67" s="236"/>
      <c r="AV67" s="236"/>
      <c r="AW67" s="236"/>
      <c r="AX67" s="236"/>
      <c r="AY67" s="236"/>
      <c r="AZ67" s="236"/>
      <c r="BA67" s="236"/>
      <c r="BB67" s="236"/>
      <c r="BC67" s="236"/>
      <c r="BD67" s="236"/>
      <c r="BE67" s="236"/>
      <c r="BF67" s="236"/>
      <c r="BG67" s="236"/>
      <c r="BH67" s="236"/>
      <c r="BI67" s="236"/>
      <c r="BJ67" s="236"/>
      <c r="BK67" s="236"/>
      <c r="BL67" s="236"/>
      <c r="BM67" s="236"/>
      <c r="BN67" s="236"/>
      <c r="BO67" s="236"/>
      <c r="BP67" s="236"/>
      <c r="BQ67" s="236"/>
      <c r="BR67" s="236"/>
      <c r="BS67" s="236"/>
      <c r="BT67" s="236"/>
      <c r="BU67" s="236"/>
      <c r="BV67" s="236"/>
      <c r="BW67" s="236"/>
      <c r="BX67" s="236"/>
      <c r="BY67" s="236"/>
      <c r="BZ67" s="236"/>
      <c r="CA67" s="236"/>
      <c r="CB67" s="236"/>
      <c r="CC67" s="236"/>
      <c r="CD67" s="236"/>
      <c r="CE67" s="236"/>
      <c r="CF67" s="236"/>
      <c r="CG67" s="236"/>
      <c r="CH67" s="236"/>
      <c r="CI67" s="236"/>
      <c r="CJ67" s="236"/>
      <c r="CK67" s="236"/>
      <c r="CL67" s="236"/>
      <c r="CM67" s="236"/>
      <c r="CN67" s="236"/>
      <c r="CO67" s="236"/>
      <c r="CP67" s="236"/>
      <c r="CQ67" s="236"/>
      <c r="CR67" s="236"/>
      <c r="CS67" s="236"/>
      <c r="CT67" s="236"/>
      <c r="CU67" s="236"/>
      <c r="CV67" s="236"/>
      <c r="CW67" s="236"/>
      <c r="CX67" s="236"/>
      <c r="CY67" s="236"/>
      <c r="CZ67" s="236"/>
      <c r="DA67" s="236"/>
      <c r="DB67" s="236"/>
      <c r="DC67" s="236"/>
      <c r="DD67" s="236"/>
      <c r="DE67" s="236"/>
      <c r="DF67" s="236"/>
      <c r="DG67" s="236"/>
      <c r="DH67" s="236"/>
      <c r="DI67" s="236"/>
      <c r="DJ67" s="236"/>
      <c r="DK67" s="236"/>
      <c r="DL67" s="236"/>
      <c r="DM67" s="236"/>
      <c r="DN67" s="236"/>
      <c r="DO67" s="236"/>
      <c r="DP67" s="236"/>
      <c r="DQ67" s="236"/>
      <c r="DR67" s="236"/>
      <c r="DS67" s="236"/>
      <c r="DT67" s="236"/>
      <c r="DU67" s="236"/>
      <c r="DV67" s="236"/>
      <c r="DW67" s="236"/>
      <c r="DX67" s="236"/>
      <c r="DY67" s="236"/>
      <c r="DZ67" s="236"/>
      <c r="EA67" s="236"/>
      <c r="EB67" s="236"/>
      <c r="EC67" s="236"/>
      <c r="ED67" s="236"/>
      <c r="EE67" s="236"/>
      <c r="EF67" s="236"/>
      <c r="EG67" s="236"/>
      <c r="EH67" s="236"/>
      <c r="EI67" s="236"/>
      <c r="EJ67" s="236"/>
      <c r="EK67" s="236"/>
      <c r="EL67" s="236"/>
      <c r="EM67" s="236"/>
      <c r="EN67" s="236"/>
      <c r="EO67" s="236"/>
      <c r="EP67" s="236"/>
      <c r="EQ67" s="236"/>
      <c r="ER67" s="236"/>
      <c r="ES67" s="236"/>
      <c r="ET67" s="236"/>
      <c r="EU67" s="236"/>
      <c r="EV67" s="236"/>
      <c r="EW67" s="236"/>
      <c r="EX67" s="236"/>
      <c r="EY67" s="236"/>
      <c r="EZ67" s="236"/>
      <c r="FA67" s="236"/>
      <c r="FB67" s="236"/>
      <c r="FC67" s="236"/>
      <c r="FD67" s="236"/>
      <c r="FE67" s="236"/>
      <c r="FF67" s="236"/>
      <c r="FG67" s="236"/>
      <c r="FH67" s="236"/>
      <c r="FI67" s="236"/>
      <c r="FJ67" s="236"/>
      <c r="FK67" s="236"/>
      <c r="FL67" s="236"/>
      <c r="FM67" s="236"/>
      <c r="FN67" s="236"/>
      <c r="FO67" s="236"/>
      <c r="FP67" s="236"/>
      <c r="FQ67" s="236"/>
      <c r="FR67" s="236"/>
      <c r="FS67" s="236"/>
      <c r="FT67" s="236"/>
      <c r="FU67" s="236"/>
      <c r="FV67" s="236"/>
      <c r="FW67" s="236"/>
      <c r="FX67" s="236"/>
      <c r="FY67" s="236"/>
      <c r="FZ67" s="236"/>
      <c r="GA67" s="236"/>
      <c r="GB67" s="236"/>
      <c r="GC67" s="236"/>
      <c r="GD67" s="236"/>
      <c r="GE67" s="236"/>
      <c r="GF67" s="236"/>
      <c r="GG67" s="236"/>
      <c r="GH67" s="236"/>
      <c r="GI67" s="236"/>
      <c r="GJ67" s="236"/>
      <c r="GK67" s="236"/>
      <c r="GL67" s="236"/>
      <c r="GM67" s="236"/>
      <c r="GN67" s="236"/>
      <c r="GO67" s="236"/>
      <c r="GP67" s="236"/>
      <c r="GQ67" s="236"/>
      <c r="GR67" s="236"/>
      <c r="GS67" s="236"/>
      <c r="GT67" s="236"/>
      <c r="GU67" s="236"/>
      <c r="GV67" s="236"/>
      <c r="GW67" s="236"/>
      <c r="GX67" s="236"/>
      <c r="GY67" s="236"/>
      <c r="GZ67" s="236"/>
      <c r="HA67" s="236"/>
    </row>
    <row r="68" s="211" customFormat="1" ht="21" customHeight="1" spans="1:209">
      <c r="A68" s="237" t="s">
        <v>1433</v>
      </c>
      <c r="B68" s="233">
        <v>0</v>
      </c>
      <c r="C68" s="233">
        <v>0</v>
      </c>
      <c r="D68" s="233">
        <v>0</v>
      </c>
      <c r="E68" s="234"/>
      <c r="F68" s="235"/>
      <c r="G68" s="236"/>
      <c r="H68" s="236">
        <v>0</v>
      </c>
      <c r="I68" s="236"/>
      <c r="J68" s="236"/>
      <c r="K68" s="236"/>
      <c r="L68" s="236"/>
      <c r="M68" s="236"/>
      <c r="N68" s="236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A68" s="236"/>
      <c r="AB68" s="236"/>
      <c r="AC68" s="236"/>
      <c r="AD68" s="236"/>
      <c r="AE68" s="236"/>
      <c r="AF68" s="236"/>
      <c r="AG68" s="236"/>
      <c r="AH68" s="236"/>
      <c r="AI68" s="236"/>
      <c r="AJ68" s="236"/>
      <c r="AK68" s="236"/>
      <c r="AL68" s="236"/>
      <c r="AM68" s="236"/>
      <c r="AN68" s="236"/>
      <c r="AO68" s="236"/>
      <c r="AP68" s="236"/>
      <c r="AQ68" s="236"/>
      <c r="AR68" s="236"/>
      <c r="AS68" s="236"/>
      <c r="AT68" s="236"/>
      <c r="AU68" s="236"/>
      <c r="AV68" s="236"/>
      <c r="AW68" s="236"/>
      <c r="AX68" s="236"/>
      <c r="AY68" s="236"/>
      <c r="AZ68" s="236"/>
      <c r="BA68" s="236"/>
      <c r="BB68" s="236"/>
      <c r="BC68" s="236"/>
      <c r="BD68" s="236"/>
      <c r="BE68" s="236"/>
      <c r="BF68" s="236"/>
      <c r="BG68" s="236"/>
      <c r="BH68" s="236"/>
      <c r="BI68" s="236"/>
      <c r="BJ68" s="236"/>
      <c r="BK68" s="236"/>
      <c r="BL68" s="236"/>
      <c r="BM68" s="236"/>
      <c r="BN68" s="236"/>
      <c r="BO68" s="236"/>
      <c r="BP68" s="236"/>
      <c r="BQ68" s="236"/>
      <c r="BR68" s="236"/>
      <c r="BS68" s="236"/>
      <c r="BT68" s="236"/>
      <c r="BU68" s="236"/>
      <c r="BV68" s="236"/>
      <c r="BW68" s="236"/>
      <c r="BX68" s="236"/>
      <c r="BY68" s="236"/>
      <c r="BZ68" s="236"/>
      <c r="CA68" s="236"/>
      <c r="CB68" s="236"/>
      <c r="CC68" s="236"/>
      <c r="CD68" s="236"/>
      <c r="CE68" s="236"/>
      <c r="CF68" s="236"/>
      <c r="CG68" s="236"/>
      <c r="CH68" s="236"/>
      <c r="CI68" s="236"/>
      <c r="CJ68" s="236"/>
      <c r="CK68" s="236"/>
      <c r="CL68" s="236"/>
      <c r="CM68" s="236"/>
      <c r="CN68" s="236"/>
      <c r="CO68" s="236"/>
      <c r="CP68" s="236"/>
      <c r="CQ68" s="236"/>
      <c r="CR68" s="236"/>
      <c r="CS68" s="236"/>
      <c r="CT68" s="236"/>
      <c r="CU68" s="236"/>
      <c r="CV68" s="236"/>
      <c r="CW68" s="236"/>
      <c r="CX68" s="236"/>
      <c r="CY68" s="236"/>
      <c r="CZ68" s="236"/>
      <c r="DA68" s="236"/>
      <c r="DB68" s="236"/>
      <c r="DC68" s="236"/>
      <c r="DD68" s="236"/>
      <c r="DE68" s="236"/>
      <c r="DF68" s="236"/>
      <c r="DG68" s="236"/>
      <c r="DH68" s="236"/>
      <c r="DI68" s="236"/>
      <c r="DJ68" s="236"/>
      <c r="DK68" s="236"/>
      <c r="DL68" s="236"/>
      <c r="DM68" s="236"/>
      <c r="DN68" s="236"/>
      <c r="DO68" s="236"/>
      <c r="DP68" s="236"/>
      <c r="DQ68" s="236"/>
      <c r="DR68" s="236"/>
      <c r="DS68" s="236"/>
      <c r="DT68" s="236"/>
      <c r="DU68" s="236"/>
      <c r="DV68" s="236"/>
      <c r="DW68" s="236"/>
      <c r="DX68" s="236"/>
      <c r="DY68" s="236"/>
      <c r="DZ68" s="236"/>
      <c r="EA68" s="236"/>
      <c r="EB68" s="236"/>
      <c r="EC68" s="236"/>
      <c r="ED68" s="236"/>
      <c r="EE68" s="236"/>
      <c r="EF68" s="236"/>
      <c r="EG68" s="236"/>
      <c r="EH68" s="236"/>
      <c r="EI68" s="236"/>
      <c r="EJ68" s="236"/>
      <c r="EK68" s="236"/>
      <c r="EL68" s="236"/>
      <c r="EM68" s="236"/>
      <c r="EN68" s="236"/>
      <c r="EO68" s="236"/>
      <c r="EP68" s="236"/>
      <c r="EQ68" s="236"/>
      <c r="ER68" s="236"/>
      <c r="ES68" s="236"/>
      <c r="ET68" s="236"/>
      <c r="EU68" s="236"/>
      <c r="EV68" s="236"/>
      <c r="EW68" s="236"/>
      <c r="EX68" s="236"/>
      <c r="EY68" s="236"/>
      <c r="EZ68" s="236"/>
      <c r="FA68" s="236"/>
      <c r="FB68" s="236"/>
      <c r="FC68" s="236"/>
      <c r="FD68" s="236"/>
      <c r="FE68" s="236"/>
      <c r="FF68" s="236"/>
      <c r="FG68" s="236"/>
      <c r="FH68" s="236"/>
      <c r="FI68" s="236"/>
      <c r="FJ68" s="236"/>
      <c r="FK68" s="236"/>
      <c r="FL68" s="236"/>
      <c r="FM68" s="236"/>
      <c r="FN68" s="236"/>
      <c r="FO68" s="236"/>
      <c r="FP68" s="236"/>
      <c r="FQ68" s="236"/>
      <c r="FR68" s="236"/>
      <c r="FS68" s="236"/>
      <c r="FT68" s="236"/>
      <c r="FU68" s="236"/>
      <c r="FV68" s="236"/>
      <c r="FW68" s="236"/>
      <c r="FX68" s="236"/>
      <c r="FY68" s="236"/>
      <c r="FZ68" s="236"/>
      <c r="GA68" s="236"/>
      <c r="GB68" s="236"/>
      <c r="GC68" s="236"/>
      <c r="GD68" s="236"/>
      <c r="GE68" s="236"/>
      <c r="GF68" s="236"/>
      <c r="GG68" s="236"/>
      <c r="GH68" s="236"/>
      <c r="GI68" s="236"/>
      <c r="GJ68" s="236"/>
      <c r="GK68" s="236"/>
      <c r="GL68" s="236"/>
      <c r="GM68" s="236"/>
      <c r="GN68" s="236"/>
      <c r="GO68" s="236"/>
      <c r="GP68" s="236"/>
      <c r="GQ68" s="236"/>
      <c r="GR68" s="236"/>
      <c r="GS68" s="236"/>
      <c r="GT68" s="236"/>
      <c r="GU68" s="236"/>
      <c r="GV68" s="236"/>
      <c r="GW68" s="236"/>
      <c r="GX68" s="236"/>
      <c r="GY68" s="236"/>
      <c r="GZ68" s="236"/>
      <c r="HA68" s="236"/>
    </row>
    <row r="69" s="211" customFormat="1" ht="21" customHeight="1" spans="1:209">
      <c r="A69" s="237" t="s">
        <v>1434</v>
      </c>
      <c r="B69" s="233">
        <v>0</v>
      </c>
      <c r="C69" s="233">
        <v>0</v>
      </c>
      <c r="D69" s="233">
        <v>0</v>
      </c>
      <c r="E69" s="234"/>
      <c r="F69" s="235"/>
      <c r="G69" s="236"/>
      <c r="H69" s="236">
        <v>0</v>
      </c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236"/>
      <c r="AK69" s="236"/>
      <c r="AL69" s="236"/>
      <c r="AM69" s="236"/>
      <c r="AN69" s="236"/>
      <c r="AO69" s="236"/>
      <c r="AP69" s="236"/>
      <c r="AQ69" s="236"/>
      <c r="AR69" s="236"/>
      <c r="AS69" s="236"/>
      <c r="AT69" s="236"/>
      <c r="AU69" s="236"/>
      <c r="AV69" s="236"/>
      <c r="AW69" s="236"/>
      <c r="AX69" s="236"/>
      <c r="AY69" s="236"/>
      <c r="AZ69" s="236"/>
      <c r="BA69" s="236"/>
      <c r="BB69" s="236"/>
      <c r="BC69" s="236"/>
      <c r="BD69" s="236"/>
      <c r="BE69" s="236"/>
      <c r="BF69" s="236"/>
      <c r="BG69" s="236"/>
      <c r="BH69" s="236"/>
      <c r="BI69" s="236"/>
      <c r="BJ69" s="236"/>
      <c r="BK69" s="236"/>
      <c r="BL69" s="236"/>
      <c r="BM69" s="236"/>
      <c r="BN69" s="236"/>
      <c r="BO69" s="236"/>
      <c r="BP69" s="236"/>
      <c r="BQ69" s="236"/>
      <c r="BR69" s="236"/>
      <c r="BS69" s="236"/>
      <c r="BT69" s="236"/>
      <c r="BU69" s="236"/>
      <c r="BV69" s="236"/>
      <c r="BW69" s="236"/>
      <c r="BX69" s="236"/>
      <c r="BY69" s="236"/>
      <c r="BZ69" s="236"/>
      <c r="CA69" s="236"/>
      <c r="CB69" s="236"/>
      <c r="CC69" s="236"/>
      <c r="CD69" s="236"/>
      <c r="CE69" s="236"/>
      <c r="CF69" s="236"/>
      <c r="CG69" s="236"/>
      <c r="CH69" s="236"/>
      <c r="CI69" s="236"/>
      <c r="CJ69" s="236"/>
      <c r="CK69" s="236"/>
      <c r="CL69" s="236"/>
      <c r="CM69" s="236"/>
      <c r="CN69" s="236"/>
      <c r="CO69" s="236"/>
      <c r="CP69" s="236"/>
      <c r="CQ69" s="236"/>
      <c r="CR69" s="236"/>
      <c r="CS69" s="236"/>
      <c r="CT69" s="236"/>
      <c r="CU69" s="236"/>
      <c r="CV69" s="236"/>
      <c r="CW69" s="236"/>
      <c r="CX69" s="236"/>
      <c r="CY69" s="236"/>
      <c r="CZ69" s="236"/>
      <c r="DA69" s="236"/>
      <c r="DB69" s="236"/>
      <c r="DC69" s="236"/>
      <c r="DD69" s="236"/>
      <c r="DE69" s="236"/>
      <c r="DF69" s="236"/>
      <c r="DG69" s="236"/>
      <c r="DH69" s="236"/>
      <c r="DI69" s="236"/>
      <c r="DJ69" s="236"/>
      <c r="DK69" s="236"/>
      <c r="DL69" s="236"/>
      <c r="DM69" s="236"/>
      <c r="DN69" s="236"/>
      <c r="DO69" s="236"/>
      <c r="DP69" s="236"/>
      <c r="DQ69" s="236"/>
      <c r="DR69" s="236"/>
      <c r="DS69" s="236"/>
      <c r="DT69" s="236"/>
      <c r="DU69" s="236"/>
      <c r="DV69" s="236"/>
      <c r="DW69" s="236"/>
      <c r="DX69" s="236"/>
      <c r="DY69" s="236"/>
      <c r="DZ69" s="236"/>
      <c r="EA69" s="236"/>
      <c r="EB69" s="236"/>
      <c r="EC69" s="236"/>
      <c r="ED69" s="236"/>
      <c r="EE69" s="236"/>
      <c r="EF69" s="236"/>
      <c r="EG69" s="236"/>
      <c r="EH69" s="236"/>
      <c r="EI69" s="236"/>
      <c r="EJ69" s="236"/>
      <c r="EK69" s="236"/>
      <c r="EL69" s="236"/>
      <c r="EM69" s="236"/>
      <c r="EN69" s="236"/>
      <c r="EO69" s="236"/>
      <c r="EP69" s="236"/>
      <c r="EQ69" s="236"/>
      <c r="ER69" s="236"/>
      <c r="ES69" s="236"/>
      <c r="ET69" s="236"/>
      <c r="EU69" s="236"/>
      <c r="EV69" s="236"/>
      <c r="EW69" s="236"/>
      <c r="EX69" s="236"/>
      <c r="EY69" s="236"/>
      <c r="EZ69" s="236"/>
      <c r="FA69" s="236"/>
      <c r="FB69" s="236"/>
      <c r="FC69" s="236"/>
      <c r="FD69" s="236"/>
      <c r="FE69" s="236"/>
      <c r="FF69" s="236"/>
      <c r="FG69" s="236"/>
      <c r="FH69" s="236"/>
      <c r="FI69" s="236"/>
      <c r="FJ69" s="236"/>
      <c r="FK69" s="236"/>
      <c r="FL69" s="236"/>
      <c r="FM69" s="236"/>
      <c r="FN69" s="236"/>
      <c r="FO69" s="236"/>
      <c r="FP69" s="236"/>
      <c r="FQ69" s="236"/>
      <c r="FR69" s="236"/>
      <c r="FS69" s="236"/>
      <c r="FT69" s="236"/>
      <c r="FU69" s="236"/>
      <c r="FV69" s="236"/>
      <c r="FW69" s="236"/>
      <c r="FX69" s="236"/>
      <c r="FY69" s="236"/>
      <c r="FZ69" s="236"/>
      <c r="GA69" s="236"/>
      <c r="GB69" s="236"/>
      <c r="GC69" s="236"/>
      <c r="GD69" s="236"/>
      <c r="GE69" s="236"/>
      <c r="GF69" s="236"/>
      <c r="GG69" s="236"/>
      <c r="GH69" s="236"/>
      <c r="GI69" s="236"/>
      <c r="GJ69" s="236"/>
      <c r="GK69" s="236"/>
      <c r="GL69" s="236"/>
      <c r="GM69" s="236"/>
      <c r="GN69" s="236"/>
      <c r="GO69" s="236"/>
      <c r="GP69" s="236"/>
      <c r="GQ69" s="236"/>
      <c r="GR69" s="236"/>
      <c r="GS69" s="236"/>
      <c r="GT69" s="236"/>
      <c r="GU69" s="236"/>
      <c r="GV69" s="236"/>
      <c r="GW69" s="236"/>
      <c r="GX69" s="236"/>
      <c r="GY69" s="236"/>
      <c r="GZ69" s="236"/>
      <c r="HA69" s="236"/>
    </row>
    <row r="70" s="211" customFormat="1" ht="21" customHeight="1" spans="1:209">
      <c r="A70" s="237" t="s">
        <v>1435</v>
      </c>
      <c r="B70" s="233">
        <v>550</v>
      </c>
      <c r="C70" s="233">
        <v>1344</v>
      </c>
      <c r="D70" s="233">
        <v>1411</v>
      </c>
      <c r="E70" s="234">
        <f t="shared" si="6"/>
        <v>104.985119047619</v>
      </c>
      <c r="F70" s="235">
        <f t="shared" si="7"/>
        <v>26.3205013428827</v>
      </c>
      <c r="G70" s="236"/>
      <c r="H70" s="236">
        <v>1117</v>
      </c>
      <c r="I70" s="236"/>
      <c r="J70" s="236"/>
      <c r="K70" s="236"/>
      <c r="L70" s="236"/>
      <c r="M70" s="236"/>
      <c r="N70" s="236"/>
      <c r="O70" s="236"/>
      <c r="P70" s="236"/>
      <c r="Q70" s="236"/>
      <c r="R70" s="236"/>
      <c r="S70" s="236"/>
      <c r="T70" s="236"/>
      <c r="U70" s="236"/>
      <c r="V70" s="236"/>
      <c r="W70" s="236"/>
      <c r="X70" s="236"/>
      <c r="Y70" s="236"/>
      <c r="Z70" s="236"/>
      <c r="AA70" s="236"/>
      <c r="AB70" s="236"/>
      <c r="AC70" s="236"/>
      <c r="AD70" s="236"/>
      <c r="AE70" s="236"/>
      <c r="AF70" s="236"/>
      <c r="AG70" s="236"/>
      <c r="AH70" s="236"/>
      <c r="AI70" s="236"/>
      <c r="AJ70" s="236"/>
      <c r="AK70" s="236"/>
      <c r="AL70" s="236"/>
      <c r="AM70" s="236"/>
      <c r="AN70" s="236"/>
      <c r="AO70" s="236"/>
      <c r="AP70" s="236"/>
      <c r="AQ70" s="236"/>
      <c r="AR70" s="236"/>
      <c r="AS70" s="236"/>
      <c r="AT70" s="236"/>
      <c r="AU70" s="236"/>
      <c r="AV70" s="236"/>
      <c r="AW70" s="236"/>
      <c r="AX70" s="236"/>
      <c r="AY70" s="236"/>
      <c r="AZ70" s="236"/>
      <c r="BA70" s="236"/>
      <c r="BB70" s="236"/>
      <c r="BC70" s="236"/>
      <c r="BD70" s="236"/>
      <c r="BE70" s="236"/>
      <c r="BF70" s="236"/>
      <c r="BG70" s="236"/>
      <c r="BH70" s="236"/>
      <c r="BI70" s="236"/>
      <c r="BJ70" s="236"/>
      <c r="BK70" s="236"/>
      <c r="BL70" s="236"/>
      <c r="BM70" s="236"/>
      <c r="BN70" s="236"/>
      <c r="BO70" s="236"/>
      <c r="BP70" s="236"/>
      <c r="BQ70" s="236"/>
      <c r="BR70" s="236"/>
      <c r="BS70" s="236"/>
      <c r="BT70" s="236"/>
      <c r="BU70" s="236"/>
      <c r="BV70" s="236"/>
      <c r="BW70" s="236"/>
      <c r="BX70" s="236"/>
      <c r="BY70" s="236"/>
      <c r="BZ70" s="236"/>
      <c r="CA70" s="236"/>
      <c r="CB70" s="236"/>
      <c r="CC70" s="236"/>
      <c r="CD70" s="236"/>
      <c r="CE70" s="236"/>
      <c r="CF70" s="236"/>
      <c r="CG70" s="236"/>
      <c r="CH70" s="236"/>
      <c r="CI70" s="236"/>
      <c r="CJ70" s="236"/>
      <c r="CK70" s="236"/>
      <c r="CL70" s="236"/>
      <c r="CM70" s="236"/>
      <c r="CN70" s="236"/>
      <c r="CO70" s="236"/>
      <c r="CP70" s="236"/>
      <c r="CQ70" s="236"/>
      <c r="CR70" s="236"/>
      <c r="CS70" s="236"/>
      <c r="CT70" s="236"/>
      <c r="CU70" s="236"/>
      <c r="CV70" s="236"/>
      <c r="CW70" s="236"/>
      <c r="CX70" s="236"/>
      <c r="CY70" s="236"/>
      <c r="CZ70" s="236"/>
      <c r="DA70" s="236"/>
      <c r="DB70" s="236"/>
      <c r="DC70" s="236"/>
      <c r="DD70" s="236"/>
      <c r="DE70" s="236"/>
      <c r="DF70" s="236"/>
      <c r="DG70" s="236"/>
      <c r="DH70" s="236"/>
      <c r="DI70" s="236"/>
      <c r="DJ70" s="236"/>
      <c r="DK70" s="236"/>
      <c r="DL70" s="236"/>
      <c r="DM70" s="236"/>
      <c r="DN70" s="236"/>
      <c r="DO70" s="236"/>
      <c r="DP70" s="236"/>
      <c r="DQ70" s="236"/>
      <c r="DR70" s="236"/>
      <c r="DS70" s="236"/>
      <c r="DT70" s="236"/>
      <c r="DU70" s="236"/>
      <c r="DV70" s="236"/>
      <c r="DW70" s="236"/>
      <c r="DX70" s="236"/>
      <c r="DY70" s="236"/>
      <c r="DZ70" s="236"/>
      <c r="EA70" s="236"/>
      <c r="EB70" s="236"/>
      <c r="EC70" s="236"/>
      <c r="ED70" s="236"/>
      <c r="EE70" s="236"/>
      <c r="EF70" s="236"/>
      <c r="EG70" s="236"/>
      <c r="EH70" s="236"/>
      <c r="EI70" s="236"/>
      <c r="EJ70" s="236"/>
      <c r="EK70" s="236"/>
      <c r="EL70" s="236"/>
      <c r="EM70" s="236"/>
      <c r="EN70" s="236"/>
      <c r="EO70" s="236"/>
      <c r="EP70" s="236"/>
      <c r="EQ70" s="236"/>
      <c r="ER70" s="236"/>
      <c r="ES70" s="236"/>
      <c r="ET70" s="236"/>
      <c r="EU70" s="236"/>
      <c r="EV70" s="236"/>
      <c r="EW70" s="236"/>
      <c r="EX70" s="236"/>
      <c r="EY70" s="236"/>
      <c r="EZ70" s="236"/>
      <c r="FA70" s="236"/>
      <c r="FB70" s="236"/>
      <c r="FC70" s="236"/>
      <c r="FD70" s="236"/>
      <c r="FE70" s="236"/>
      <c r="FF70" s="236"/>
      <c r="FG70" s="236"/>
      <c r="FH70" s="236"/>
      <c r="FI70" s="236"/>
      <c r="FJ70" s="236"/>
      <c r="FK70" s="236"/>
      <c r="FL70" s="236"/>
      <c r="FM70" s="236"/>
      <c r="FN70" s="236"/>
      <c r="FO70" s="236"/>
      <c r="FP70" s="236"/>
      <c r="FQ70" s="236"/>
      <c r="FR70" s="236"/>
      <c r="FS70" s="236"/>
      <c r="FT70" s="236"/>
      <c r="FU70" s="236"/>
      <c r="FV70" s="236"/>
      <c r="FW70" s="236"/>
      <c r="FX70" s="236"/>
      <c r="FY70" s="236"/>
      <c r="FZ70" s="236"/>
      <c r="GA70" s="236"/>
      <c r="GB70" s="236"/>
      <c r="GC70" s="236"/>
      <c r="GD70" s="236"/>
      <c r="GE70" s="236"/>
      <c r="GF70" s="236"/>
      <c r="GG70" s="236"/>
      <c r="GH70" s="236"/>
      <c r="GI70" s="236"/>
      <c r="GJ70" s="236"/>
      <c r="GK70" s="236"/>
      <c r="GL70" s="236"/>
      <c r="GM70" s="236"/>
      <c r="GN70" s="236"/>
      <c r="GO70" s="236"/>
      <c r="GP70" s="236"/>
      <c r="GQ70" s="236"/>
      <c r="GR70" s="236"/>
      <c r="GS70" s="236"/>
      <c r="GT70" s="236"/>
      <c r="GU70" s="236"/>
      <c r="GV70" s="236"/>
      <c r="GW70" s="236"/>
      <c r="GX70" s="236"/>
      <c r="GY70" s="236"/>
      <c r="GZ70" s="236"/>
      <c r="HA70" s="236"/>
    </row>
    <row r="71" s="211" customFormat="1" ht="21" customHeight="1" spans="1:209">
      <c r="A71" s="232" t="s">
        <v>1436</v>
      </c>
      <c r="B71" s="238">
        <v>8280</v>
      </c>
      <c r="C71" s="238">
        <v>9494</v>
      </c>
      <c r="D71" s="238">
        <v>9494</v>
      </c>
      <c r="E71" s="239">
        <f t="shared" si="6"/>
        <v>100</v>
      </c>
      <c r="F71" s="240">
        <f t="shared" si="7"/>
        <v>21.8116499871696</v>
      </c>
      <c r="G71" s="236"/>
      <c r="H71" s="236">
        <v>7794</v>
      </c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36"/>
      <c r="AD71" s="236"/>
      <c r="AE71" s="236"/>
      <c r="AF71" s="236"/>
      <c r="AG71" s="236"/>
      <c r="AH71" s="236"/>
      <c r="AI71" s="236"/>
      <c r="AJ71" s="236"/>
      <c r="AK71" s="236"/>
      <c r="AL71" s="236"/>
      <c r="AM71" s="236"/>
      <c r="AN71" s="236"/>
      <c r="AO71" s="236"/>
      <c r="AP71" s="236"/>
      <c r="AQ71" s="236"/>
      <c r="AR71" s="236"/>
      <c r="AS71" s="236"/>
      <c r="AT71" s="236"/>
      <c r="AU71" s="236"/>
      <c r="AV71" s="236"/>
      <c r="AW71" s="236"/>
      <c r="AX71" s="236"/>
      <c r="AY71" s="236"/>
      <c r="AZ71" s="236"/>
      <c r="BA71" s="236"/>
      <c r="BB71" s="236"/>
      <c r="BC71" s="236"/>
      <c r="BD71" s="236"/>
      <c r="BE71" s="236"/>
      <c r="BF71" s="236"/>
      <c r="BG71" s="236"/>
      <c r="BH71" s="236"/>
      <c r="BI71" s="236"/>
      <c r="BJ71" s="236"/>
      <c r="BK71" s="236"/>
      <c r="BL71" s="236"/>
      <c r="BM71" s="236"/>
      <c r="BN71" s="236"/>
      <c r="BO71" s="236"/>
      <c r="BP71" s="236"/>
      <c r="BQ71" s="236"/>
      <c r="BR71" s="236"/>
      <c r="BS71" s="236"/>
      <c r="BT71" s="236"/>
      <c r="BU71" s="236"/>
      <c r="BV71" s="236"/>
      <c r="BW71" s="236"/>
      <c r="BX71" s="236"/>
      <c r="BY71" s="236"/>
      <c r="BZ71" s="236"/>
      <c r="CA71" s="236"/>
      <c r="CB71" s="236"/>
      <c r="CC71" s="236"/>
      <c r="CD71" s="236"/>
      <c r="CE71" s="236"/>
      <c r="CF71" s="236"/>
      <c r="CG71" s="236"/>
      <c r="CH71" s="236"/>
      <c r="CI71" s="236"/>
      <c r="CJ71" s="236"/>
      <c r="CK71" s="236"/>
      <c r="CL71" s="236"/>
      <c r="CM71" s="236"/>
      <c r="CN71" s="236"/>
      <c r="CO71" s="236"/>
      <c r="CP71" s="236"/>
      <c r="CQ71" s="236"/>
      <c r="CR71" s="236"/>
      <c r="CS71" s="236"/>
      <c r="CT71" s="236"/>
      <c r="CU71" s="236"/>
      <c r="CV71" s="236"/>
      <c r="CW71" s="236"/>
      <c r="CX71" s="236"/>
      <c r="CY71" s="236"/>
      <c r="CZ71" s="236"/>
      <c r="DA71" s="236"/>
      <c r="DB71" s="236"/>
      <c r="DC71" s="236"/>
      <c r="DD71" s="236"/>
      <c r="DE71" s="236"/>
      <c r="DF71" s="236"/>
      <c r="DG71" s="236"/>
      <c r="DH71" s="236"/>
      <c r="DI71" s="236"/>
      <c r="DJ71" s="236"/>
      <c r="DK71" s="236"/>
      <c r="DL71" s="236"/>
      <c r="DM71" s="236"/>
      <c r="DN71" s="236"/>
      <c r="DO71" s="236"/>
      <c r="DP71" s="236"/>
      <c r="DQ71" s="236"/>
      <c r="DR71" s="236"/>
      <c r="DS71" s="236"/>
      <c r="DT71" s="236"/>
      <c r="DU71" s="236"/>
      <c r="DV71" s="236"/>
      <c r="DW71" s="236"/>
      <c r="DX71" s="236"/>
      <c r="DY71" s="236"/>
      <c r="DZ71" s="236"/>
      <c r="EA71" s="236"/>
      <c r="EB71" s="236"/>
      <c r="EC71" s="236"/>
      <c r="ED71" s="236"/>
      <c r="EE71" s="236"/>
      <c r="EF71" s="236"/>
      <c r="EG71" s="236"/>
      <c r="EH71" s="236"/>
      <c r="EI71" s="236"/>
      <c r="EJ71" s="236"/>
      <c r="EK71" s="236"/>
      <c r="EL71" s="236"/>
      <c r="EM71" s="236"/>
      <c r="EN71" s="236"/>
      <c r="EO71" s="236"/>
      <c r="EP71" s="236"/>
      <c r="EQ71" s="236"/>
      <c r="ER71" s="236"/>
      <c r="ES71" s="236"/>
      <c r="ET71" s="236"/>
      <c r="EU71" s="236"/>
      <c r="EV71" s="236"/>
      <c r="EW71" s="236"/>
      <c r="EX71" s="236"/>
      <c r="EY71" s="236"/>
      <c r="EZ71" s="236"/>
      <c r="FA71" s="236"/>
      <c r="FB71" s="236"/>
      <c r="FC71" s="236"/>
      <c r="FD71" s="236"/>
      <c r="FE71" s="236"/>
      <c r="FF71" s="236"/>
      <c r="FG71" s="236"/>
      <c r="FH71" s="236"/>
      <c r="FI71" s="236"/>
      <c r="FJ71" s="236"/>
      <c r="FK71" s="236"/>
      <c r="FL71" s="236"/>
      <c r="FM71" s="236"/>
      <c r="FN71" s="236"/>
      <c r="FO71" s="236"/>
      <c r="FP71" s="236"/>
      <c r="FQ71" s="236"/>
      <c r="FR71" s="236"/>
      <c r="FS71" s="236"/>
      <c r="FT71" s="236"/>
      <c r="FU71" s="236"/>
      <c r="FV71" s="236"/>
      <c r="FW71" s="236"/>
      <c r="FX71" s="236"/>
      <c r="FY71" s="236"/>
      <c r="FZ71" s="236"/>
      <c r="GA71" s="236"/>
      <c r="GB71" s="236"/>
      <c r="GC71" s="236"/>
      <c r="GD71" s="236"/>
      <c r="GE71" s="236"/>
      <c r="GF71" s="236"/>
      <c r="GG71" s="236"/>
      <c r="GH71" s="236"/>
      <c r="GI71" s="236"/>
      <c r="GJ71" s="236"/>
      <c r="GK71" s="236"/>
      <c r="GL71" s="236"/>
      <c r="GM71" s="236"/>
      <c r="GN71" s="236"/>
      <c r="GO71" s="236"/>
      <c r="GP71" s="236"/>
      <c r="GQ71" s="236"/>
      <c r="GR71" s="236"/>
      <c r="GS71" s="236"/>
      <c r="GT71" s="236"/>
      <c r="GU71" s="236"/>
      <c r="GV71" s="236"/>
      <c r="GW71" s="236"/>
      <c r="GX71" s="236"/>
      <c r="GY71" s="236"/>
      <c r="GZ71" s="236"/>
      <c r="HA71" s="236"/>
    </row>
    <row r="72" s="211" customFormat="1" ht="21" customHeight="1" spans="1:209">
      <c r="A72" s="232" t="s">
        <v>1437</v>
      </c>
      <c r="B72" s="238">
        <v>0</v>
      </c>
      <c r="C72" s="238"/>
      <c r="D72" s="238">
        <v>70</v>
      </c>
      <c r="E72" s="234"/>
      <c r="F72" s="240">
        <f t="shared" si="7"/>
        <v>94.4444444444444</v>
      </c>
      <c r="G72" s="236"/>
      <c r="H72" s="236">
        <v>36</v>
      </c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  <c r="AA72" s="236"/>
      <c r="AB72" s="236"/>
      <c r="AC72" s="236"/>
      <c r="AD72" s="236"/>
      <c r="AE72" s="236"/>
      <c r="AF72" s="236"/>
      <c r="AG72" s="236"/>
      <c r="AH72" s="236"/>
      <c r="AI72" s="236"/>
      <c r="AJ72" s="236"/>
      <c r="AK72" s="236"/>
      <c r="AL72" s="236"/>
      <c r="AM72" s="236"/>
      <c r="AN72" s="236"/>
      <c r="AO72" s="236"/>
      <c r="AP72" s="236"/>
      <c r="AQ72" s="236"/>
      <c r="AR72" s="236"/>
      <c r="AS72" s="236"/>
      <c r="AT72" s="236"/>
      <c r="AU72" s="236"/>
      <c r="AV72" s="236"/>
      <c r="AW72" s="236"/>
      <c r="AX72" s="236"/>
      <c r="AY72" s="236"/>
      <c r="AZ72" s="236"/>
      <c r="BA72" s="236"/>
      <c r="BB72" s="236"/>
      <c r="BC72" s="236"/>
      <c r="BD72" s="236"/>
      <c r="BE72" s="236"/>
      <c r="BF72" s="236"/>
      <c r="BG72" s="236"/>
      <c r="BH72" s="236"/>
      <c r="BI72" s="236"/>
      <c r="BJ72" s="236"/>
      <c r="BK72" s="236"/>
      <c r="BL72" s="236"/>
      <c r="BM72" s="236"/>
      <c r="BN72" s="236"/>
      <c r="BO72" s="236"/>
      <c r="BP72" s="236"/>
      <c r="BQ72" s="236"/>
      <c r="BR72" s="236"/>
      <c r="BS72" s="236"/>
      <c r="BT72" s="236"/>
      <c r="BU72" s="236"/>
      <c r="BV72" s="236"/>
      <c r="BW72" s="236"/>
      <c r="BX72" s="236"/>
      <c r="BY72" s="236"/>
      <c r="BZ72" s="236"/>
      <c r="CA72" s="236"/>
      <c r="CB72" s="236"/>
      <c r="CC72" s="236"/>
      <c r="CD72" s="236"/>
      <c r="CE72" s="236"/>
      <c r="CF72" s="236"/>
      <c r="CG72" s="236"/>
      <c r="CH72" s="236"/>
      <c r="CI72" s="236"/>
      <c r="CJ72" s="236"/>
      <c r="CK72" s="236"/>
      <c r="CL72" s="236"/>
      <c r="CM72" s="236"/>
      <c r="CN72" s="236"/>
      <c r="CO72" s="236"/>
      <c r="CP72" s="236"/>
      <c r="CQ72" s="236"/>
      <c r="CR72" s="236"/>
      <c r="CS72" s="236"/>
      <c r="CT72" s="236"/>
      <c r="CU72" s="236"/>
      <c r="CV72" s="236"/>
      <c r="CW72" s="236"/>
      <c r="CX72" s="236"/>
      <c r="CY72" s="236"/>
      <c r="CZ72" s="236"/>
      <c r="DA72" s="236"/>
      <c r="DB72" s="236"/>
      <c r="DC72" s="236"/>
      <c r="DD72" s="236"/>
      <c r="DE72" s="236"/>
      <c r="DF72" s="236"/>
      <c r="DG72" s="236"/>
      <c r="DH72" s="236"/>
      <c r="DI72" s="236"/>
      <c r="DJ72" s="236"/>
      <c r="DK72" s="236"/>
      <c r="DL72" s="236"/>
      <c r="DM72" s="236"/>
      <c r="DN72" s="236"/>
      <c r="DO72" s="236"/>
      <c r="DP72" s="236"/>
      <c r="DQ72" s="236"/>
      <c r="DR72" s="236"/>
      <c r="DS72" s="236"/>
      <c r="DT72" s="236"/>
      <c r="DU72" s="236"/>
      <c r="DV72" s="236"/>
      <c r="DW72" s="236"/>
      <c r="DX72" s="236"/>
      <c r="DY72" s="236"/>
      <c r="DZ72" s="236"/>
      <c r="EA72" s="236"/>
      <c r="EB72" s="236"/>
      <c r="EC72" s="236"/>
      <c r="ED72" s="236"/>
      <c r="EE72" s="236"/>
      <c r="EF72" s="236"/>
      <c r="EG72" s="236"/>
      <c r="EH72" s="236"/>
      <c r="EI72" s="236"/>
      <c r="EJ72" s="236"/>
      <c r="EK72" s="236"/>
      <c r="EL72" s="236"/>
      <c r="EM72" s="236"/>
      <c r="EN72" s="236"/>
      <c r="EO72" s="236"/>
      <c r="EP72" s="236"/>
      <c r="EQ72" s="236"/>
      <c r="ER72" s="236"/>
      <c r="ES72" s="236"/>
      <c r="ET72" s="236"/>
      <c r="EU72" s="236"/>
      <c r="EV72" s="236"/>
      <c r="EW72" s="236"/>
      <c r="EX72" s="236"/>
      <c r="EY72" s="236"/>
      <c r="EZ72" s="236"/>
      <c r="FA72" s="236"/>
      <c r="FB72" s="236"/>
      <c r="FC72" s="236"/>
      <c r="FD72" s="236"/>
      <c r="FE72" s="236"/>
      <c r="FF72" s="236"/>
      <c r="FG72" s="236"/>
      <c r="FH72" s="236"/>
      <c r="FI72" s="236"/>
      <c r="FJ72" s="236"/>
      <c r="FK72" s="236"/>
      <c r="FL72" s="236"/>
      <c r="FM72" s="236"/>
      <c r="FN72" s="236"/>
      <c r="FO72" s="236"/>
      <c r="FP72" s="236"/>
      <c r="FQ72" s="236"/>
      <c r="FR72" s="236"/>
      <c r="FS72" s="236"/>
      <c r="FT72" s="236"/>
      <c r="FU72" s="236"/>
      <c r="FV72" s="236"/>
      <c r="FW72" s="236"/>
      <c r="FX72" s="236"/>
      <c r="FY72" s="236"/>
      <c r="FZ72" s="236"/>
      <c r="GA72" s="236"/>
      <c r="GB72" s="236"/>
      <c r="GC72" s="236"/>
      <c r="GD72" s="236"/>
      <c r="GE72" s="236"/>
      <c r="GF72" s="236"/>
      <c r="GG72" s="236"/>
      <c r="GH72" s="236"/>
      <c r="GI72" s="236"/>
      <c r="GJ72" s="236"/>
      <c r="GK72" s="236"/>
      <c r="GL72" s="236"/>
      <c r="GM72" s="236"/>
      <c r="GN72" s="236"/>
      <c r="GO72" s="236"/>
      <c r="GP72" s="236"/>
      <c r="GQ72" s="236"/>
      <c r="GR72" s="236"/>
      <c r="GS72" s="236"/>
      <c r="GT72" s="236"/>
      <c r="GU72" s="236"/>
      <c r="GV72" s="236"/>
      <c r="GW72" s="236"/>
      <c r="GX72" s="236"/>
      <c r="GY72" s="236"/>
      <c r="GZ72" s="236"/>
      <c r="HA72" s="236"/>
    </row>
    <row r="73" s="211" customFormat="1" ht="21" customHeight="1" spans="1:209">
      <c r="A73" s="243" t="s">
        <v>1438</v>
      </c>
      <c r="B73" s="233">
        <v>0</v>
      </c>
      <c r="C73" s="233">
        <v>0</v>
      </c>
      <c r="D73" s="233">
        <v>0</v>
      </c>
      <c r="E73" s="234"/>
      <c r="F73" s="235"/>
      <c r="G73" s="236"/>
      <c r="H73" s="236">
        <v>0</v>
      </c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36"/>
      <c r="AD73" s="236"/>
      <c r="AE73" s="236"/>
      <c r="AF73" s="236"/>
      <c r="AG73" s="236"/>
      <c r="AH73" s="236"/>
      <c r="AI73" s="236"/>
      <c r="AJ73" s="236"/>
      <c r="AK73" s="236"/>
      <c r="AL73" s="236"/>
      <c r="AM73" s="236"/>
      <c r="AN73" s="236"/>
      <c r="AO73" s="236"/>
      <c r="AP73" s="236"/>
      <c r="AQ73" s="236"/>
      <c r="AR73" s="236"/>
      <c r="AS73" s="236"/>
      <c r="AT73" s="236"/>
      <c r="AU73" s="236"/>
      <c r="AV73" s="236"/>
      <c r="AW73" s="236"/>
      <c r="AX73" s="236"/>
      <c r="AY73" s="236"/>
      <c r="AZ73" s="236"/>
      <c r="BA73" s="236"/>
      <c r="BB73" s="236"/>
      <c r="BC73" s="236"/>
      <c r="BD73" s="236"/>
      <c r="BE73" s="236"/>
      <c r="BF73" s="236"/>
      <c r="BG73" s="236"/>
      <c r="BH73" s="236"/>
      <c r="BI73" s="236"/>
      <c r="BJ73" s="236"/>
      <c r="BK73" s="236"/>
      <c r="BL73" s="236"/>
      <c r="BM73" s="236"/>
      <c r="BN73" s="236"/>
      <c r="BO73" s="236"/>
      <c r="BP73" s="236"/>
      <c r="BQ73" s="236"/>
      <c r="BR73" s="236"/>
      <c r="BS73" s="236"/>
      <c r="BT73" s="236"/>
      <c r="BU73" s="236"/>
      <c r="BV73" s="236"/>
      <c r="BW73" s="236"/>
      <c r="BX73" s="236"/>
      <c r="BY73" s="236"/>
      <c r="BZ73" s="236"/>
      <c r="CA73" s="236"/>
      <c r="CB73" s="236"/>
      <c r="CC73" s="236"/>
      <c r="CD73" s="236"/>
      <c r="CE73" s="236"/>
      <c r="CF73" s="236"/>
      <c r="CG73" s="236"/>
      <c r="CH73" s="236"/>
      <c r="CI73" s="236"/>
      <c r="CJ73" s="236"/>
      <c r="CK73" s="236"/>
      <c r="CL73" s="236"/>
      <c r="CM73" s="236"/>
      <c r="CN73" s="236"/>
      <c r="CO73" s="236"/>
      <c r="CP73" s="236"/>
      <c r="CQ73" s="236"/>
      <c r="CR73" s="236"/>
      <c r="CS73" s="236"/>
      <c r="CT73" s="236"/>
      <c r="CU73" s="236"/>
      <c r="CV73" s="236"/>
      <c r="CW73" s="236"/>
      <c r="CX73" s="236"/>
      <c r="CY73" s="236"/>
      <c r="CZ73" s="236"/>
      <c r="DA73" s="236"/>
      <c r="DB73" s="236"/>
      <c r="DC73" s="236"/>
      <c r="DD73" s="236"/>
      <c r="DE73" s="236"/>
      <c r="DF73" s="236"/>
      <c r="DG73" s="236"/>
      <c r="DH73" s="236"/>
      <c r="DI73" s="236"/>
      <c r="DJ73" s="236"/>
      <c r="DK73" s="236"/>
      <c r="DL73" s="236"/>
      <c r="DM73" s="236"/>
      <c r="DN73" s="236"/>
      <c r="DO73" s="236"/>
      <c r="DP73" s="236"/>
      <c r="DQ73" s="236"/>
      <c r="DR73" s="236"/>
      <c r="DS73" s="236"/>
      <c r="DT73" s="236"/>
      <c r="DU73" s="236"/>
      <c r="DV73" s="236"/>
      <c r="DW73" s="236"/>
      <c r="DX73" s="236"/>
      <c r="DY73" s="236"/>
      <c r="DZ73" s="236"/>
      <c r="EA73" s="236"/>
      <c r="EB73" s="236"/>
      <c r="EC73" s="236"/>
      <c r="ED73" s="236"/>
      <c r="EE73" s="236"/>
      <c r="EF73" s="236"/>
      <c r="EG73" s="236"/>
      <c r="EH73" s="236"/>
      <c r="EI73" s="236"/>
      <c r="EJ73" s="236"/>
      <c r="EK73" s="236"/>
      <c r="EL73" s="236"/>
      <c r="EM73" s="236"/>
      <c r="EN73" s="236"/>
      <c r="EO73" s="236"/>
      <c r="EP73" s="236"/>
      <c r="EQ73" s="236"/>
      <c r="ER73" s="236"/>
      <c r="ES73" s="236"/>
      <c r="ET73" s="236"/>
      <c r="EU73" s="236"/>
      <c r="EV73" s="236"/>
      <c r="EW73" s="236"/>
      <c r="EX73" s="236"/>
      <c r="EY73" s="236"/>
      <c r="EZ73" s="236"/>
      <c r="FA73" s="236"/>
      <c r="FB73" s="236"/>
      <c r="FC73" s="236"/>
      <c r="FD73" s="236"/>
      <c r="FE73" s="236"/>
      <c r="FF73" s="236"/>
      <c r="FG73" s="236"/>
      <c r="FH73" s="236"/>
      <c r="FI73" s="236"/>
      <c r="FJ73" s="236"/>
      <c r="FK73" s="236"/>
      <c r="FL73" s="236"/>
      <c r="FM73" s="236"/>
      <c r="FN73" s="236"/>
      <c r="FO73" s="236"/>
      <c r="FP73" s="236"/>
      <c r="FQ73" s="236"/>
      <c r="FR73" s="236"/>
      <c r="FS73" s="236"/>
      <c r="FT73" s="236"/>
      <c r="FU73" s="236"/>
      <c r="FV73" s="236"/>
      <c r="FW73" s="236"/>
      <c r="FX73" s="236"/>
      <c r="FY73" s="236"/>
      <c r="FZ73" s="236"/>
      <c r="GA73" s="236"/>
      <c r="GB73" s="236"/>
      <c r="GC73" s="236"/>
      <c r="GD73" s="236"/>
      <c r="GE73" s="236"/>
      <c r="GF73" s="236"/>
      <c r="GG73" s="236"/>
      <c r="GH73" s="236"/>
      <c r="GI73" s="236"/>
      <c r="GJ73" s="236"/>
      <c r="GK73" s="236"/>
      <c r="GL73" s="236"/>
      <c r="GM73" s="236"/>
      <c r="GN73" s="236"/>
      <c r="GO73" s="236"/>
      <c r="GP73" s="236"/>
      <c r="GQ73" s="236"/>
      <c r="GR73" s="236"/>
      <c r="GS73" s="236"/>
      <c r="GT73" s="236"/>
      <c r="GU73" s="236"/>
      <c r="GV73" s="236"/>
      <c r="GW73" s="236"/>
      <c r="GX73" s="236"/>
      <c r="GY73" s="236"/>
      <c r="GZ73" s="236"/>
      <c r="HA73" s="236"/>
    </row>
    <row r="74" s="211" customFormat="1" ht="21" customHeight="1" spans="1:209">
      <c r="A74" s="242" t="s">
        <v>1439</v>
      </c>
      <c r="B74" s="233">
        <v>0</v>
      </c>
      <c r="C74" s="233">
        <v>0</v>
      </c>
      <c r="D74" s="233">
        <v>0</v>
      </c>
      <c r="E74" s="234"/>
      <c r="F74" s="235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36"/>
      <c r="AD74" s="236"/>
      <c r="AE74" s="236"/>
      <c r="AF74" s="236"/>
      <c r="AG74" s="236"/>
      <c r="AH74" s="236"/>
      <c r="AI74" s="236"/>
      <c r="AJ74" s="236"/>
      <c r="AK74" s="236"/>
      <c r="AL74" s="236"/>
      <c r="AM74" s="236"/>
      <c r="AN74" s="236"/>
      <c r="AO74" s="236"/>
      <c r="AP74" s="236"/>
      <c r="AQ74" s="236"/>
      <c r="AR74" s="236"/>
      <c r="AS74" s="236"/>
      <c r="AT74" s="236"/>
      <c r="AU74" s="236"/>
      <c r="AV74" s="236"/>
      <c r="AW74" s="236"/>
      <c r="AX74" s="236"/>
      <c r="AY74" s="236"/>
      <c r="AZ74" s="236"/>
      <c r="BA74" s="236"/>
      <c r="BB74" s="236"/>
      <c r="BC74" s="236"/>
      <c r="BD74" s="236"/>
      <c r="BE74" s="236"/>
      <c r="BF74" s="236"/>
      <c r="BG74" s="236"/>
      <c r="BH74" s="236"/>
      <c r="BI74" s="236"/>
      <c r="BJ74" s="236"/>
      <c r="BK74" s="236"/>
      <c r="BL74" s="236"/>
      <c r="BM74" s="236"/>
      <c r="BN74" s="236"/>
      <c r="BO74" s="236"/>
      <c r="BP74" s="236"/>
      <c r="BQ74" s="236"/>
      <c r="BR74" s="236"/>
      <c r="BS74" s="236"/>
      <c r="BT74" s="236"/>
      <c r="BU74" s="236"/>
      <c r="BV74" s="236"/>
      <c r="BW74" s="236"/>
      <c r="BX74" s="236"/>
      <c r="BY74" s="236"/>
      <c r="BZ74" s="236"/>
      <c r="CA74" s="236"/>
      <c r="CB74" s="236"/>
      <c r="CC74" s="236"/>
      <c r="CD74" s="236"/>
      <c r="CE74" s="236"/>
      <c r="CF74" s="236"/>
      <c r="CG74" s="236"/>
      <c r="CH74" s="236"/>
      <c r="CI74" s="236"/>
      <c r="CJ74" s="236"/>
      <c r="CK74" s="236"/>
      <c r="CL74" s="236"/>
      <c r="CM74" s="236"/>
      <c r="CN74" s="236"/>
      <c r="CO74" s="236"/>
      <c r="CP74" s="236"/>
      <c r="CQ74" s="236"/>
      <c r="CR74" s="236"/>
      <c r="CS74" s="236"/>
      <c r="CT74" s="236"/>
      <c r="CU74" s="236"/>
      <c r="CV74" s="236"/>
      <c r="CW74" s="236"/>
      <c r="CX74" s="236"/>
      <c r="CY74" s="236"/>
      <c r="CZ74" s="236"/>
      <c r="DA74" s="236"/>
      <c r="DB74" s="236"/>
      <c r="DC74" s="236"/>
      <c r="DD74" s="236"/>
      <c r="DE74" s="236"/>
      <c r="DF74" s="236"/>
      <c r="DG74" s="236"/>
      <c r="DH74" s="236"/>
      <c r="DI74" s="236"/>
      <c r="DJ74" s="236"/>
      <c r="DK74" s="236"/>
      <c r="DL74" s="236"/>
      <c r="DM74" s="236"/>
      <c r="DN74" s="236"/>
      <c r="DO74" s="236"/>
      <c r="DP74" s="236"/>
      <c r="DQ74" s="236"/>
      <c r="DR74" s="236"/>
      <c r="DS74" s="236"/>
      <c r="DT74" s="236"/>
      <c r="DU74" s="236"/>
      <c r="DV74" s="236"/>
      <c r="DW74" s="236"/>
      <c r="DX74" s="236"/>
      <c r="DY74" s="236"/>
      <c r="DZ74" s="236"/>
      <c r="EA74" s="236"/>
      <c r="EB74" s="236"/>
      <c r="EC74" s="236"/>
      <c r="ED74" s="236"/>
      <c r="EE74" s="236"/>
      <c r="EF74" s="236"/>
      <c r="EG74" s="236"/>
      <c r="EH74" s="236"/>
      <c r="EI74" s="236"/>
      <c r="EJ74" s="236"/>
      <c r="EK74" s="236"/>
      <c r="EL74" s="236"/>
      <c r="EM74" s="236"/>
      <c r="EN74" s="236"/>
      <c r="EO74" s="236"/>
      <c r="EP74" s="236"/>
      <c r="EQ74" s="236"/>
      <c r="ER74" s="236"/>
      <c r="ES74" s="236"/>
      <c r="ET74" s="236"/>
      <c r="EU74" s="236"/>
      <c r="EV74" s="236"/>
      <c r="EW74" s="236"/>
      <c r="EX74" s="236"/>
      <c r="EY74" s="236"/>
      <c r="EZ74" s="236"/>
      <c r="FA74" s="236"/>
      <c r="FB74" s="236"/>
      <c r="FC74" s="236"/>
      <c r="FD74" s="236"/>
      <c r="FE74" s="236"/>
      <c r="FF74" s="236"/>
      <c r="FG74" s="236"/>
      <c r="FH74" s="236"/>
      <c r="FI74" s="236"/>
      <c r="FJ74" s="236"/>
      <c r="FK74" s="236"/>
      <c r="FL74" s="236"/>
      <c r="FM74" s="236"/>
      <c r="FN74" s="236"/>
      <c r="FO74" s="236"/>
      <c r="FP74" s="236"/>
      <c r="FQ74" s="236"/>
      <c r="FR74" s="236"/>
      <c r="FS74" s="236"/>
      <c r="FT74" s="236"/>
      <c r="FU74" s="236"/>
      <c r="FV74" s="236"/>
      <c r="FW74" s="236"/>
      <c r="FX74" s="236"/>
      <c r="FY74" s="236"/>
      <c r="FZ74" s="236"/>
      <c r="GA74" s="236"/>
      <c r="GB74" s="236"/>
      <c r="GC74" s="236"/>
      <c r="GD74" s="236"/>
      <c r="GE74" s="236"/>
      <c r="GF74" s="236"/>
      <c r="GG74" s="236"/>
      <c r="GH74" s="236"/>
      <c r="GI74" s="236"/>
      <c r="GJ74" s="236"/>
      <c r="GK74" s="236"/>
      <c r="GL74" s="236"/>
      <c r="GM74" s="236"/>
      <c r="GN74" s="236"/>
      <c r="GO74" s="236"/>
      <c r="GP74" s="236"/>
      <c r="GQ74" s="236"/>
      <c r="GR74" s="236"/>
      <c r="GS74" s="236"/>
      <c r="GT74" s="236"/>
      <c r="GU74" s="236"/>
      <c r="GV74" s="236"/>
      <c r="GW74" s="236"/>
      <c r="GX74" s="236"/>
      <c r="GY74" s="236"/>
      <c r="GZ74" s="236"/>
      <c r="HA74" s="236"/>
    </row>
    <row r="75" s="211" customFormat="1" ht="21" customHeight="1" spans="1:209">
      <c r="A75" s="242" t="s">
        <v>1440</v>
      </c>
      <c r="B75" s="233">
        <v>0</v>
      </c>
      <c r="C75" s="233">
        <v>0</v>
      </c>
      <c r="D75" s="233">
        <v>0</v>
      </c>
      <c r="E75" s="234"/>
      <c r="F75" s="235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6"/>
      <c r="AA75" s="236"/>
      <c r="AB75" s="236"/>
      <c r="AC75" s="236"/>
      <c r="AD75" s="236"/>
      <c r="AE75" s="236"/>
      <c r="AF75" s="236"/>
      <c r="AG75" s="236"/>
      <c r="AH75" s="236"/>
      <c r="AI75" s="236"/>
      <c r="AJ75" s="236"/>
      <c r="AK75" s="236"/>
      <c r="AL75" s="236"/>
      <c r="AM75" s="236"/>
      <c r="AN75" s="236"/>
      <c r="AO75" s="236"/>
      <c r="AP75" s="236"/>
      <c r="AQ75" s="236"/>
      <c r="AR75" s="236"/>
      <c r="AS75" s="236"/>
      <c r="AT75" s="236"/>
      <c r="AU75" s="236"/>
      <c r="AV75" s="236"/>
      <c r="AW75" s="236"/>
      <c r="AX75" s="236"/>
      <c r="AY75" s="236"/>
      <c r="AZ75" s="236"/>
      <c r="BA75" s="236"/>
      <c r="BB75" s="236"/>
      <c r="BC75" s="236"/>
      <c r="BD75" s="236"/>
      <c r="BE75" s="236"/>
      <c r="BF75" s="236"/>
      <c r="BG75" s="236"/>
      <c r="BH75" s="236"/>
      <c r="BI75" s="236"/>
      <c r="BJ75" s="236"/>
      <c r="BK75" s="236"/>
      <c r="BL75" s="236"/>
      <c r="BM75" s="236"/>
      <c r="BN75" s="236"/>
      <c r="BO75" s="236"/>
      <c r="BP75" s="236"/>
      <c r="BQ75" s="236"/>
      <c r="BR75" s="236"/>
      <c r="BS75" s="236"/>
      <c r="BT75" s="236"/>
      <c r="BU75" s="236"/>
      <c r="BV75" s="236"/>
      <c r="BW75" s="236"/>
      <c r="BX75" s="236"/>
      <c r="BY75" s="236"/>
      <c r="BZ75" s="236"/>
      <c r="CA75" s="236"/>
      <c r="CB75" s="236"/>
      <c r="CC75" s="236"/>
      <c r="CD75" s="236"/>
      <c r="CE75" s="236"/>
      <c r="CF75" s="236"/>
      <c r="CG75" s="236"/>
      <c r="CH75" s="236"/>
      <c r="CI75" s="236"/>
      <c r="CJ75" s="236"/>
      <c r="CK75" s="236"/>
      <c r="CL75" s="236"/>
      <c r="CM75" s="236"/>
      <c r="CN75" s="236"/>
      <c r="CO75" s="236"/>
      <c r="CP75" s="236"/>
      <c r="CQ75" s="236"/>
      <c r="CR75" s="236"/>
      <c r="CS75" s="236"/>
      <c r="CT75" s="236"/>
      <c r="CU75" s="236"/>
      <c r="CV75" s="236"/>
      <c r="CW75" s="236"/>
      <c r="CX75" s="236"/>
      <c r="CY75" s="236"/>
      <c r="CZ75" s="236"/>
      <c r="DA75" s="236"/>
      <c r="DB75" s="236"/>
      <c r="DC75" s="236"/>
      <c r="DD75" s="236"/>
      <c r="DE75" s="236"/>
      <c r="DF75" s="236"/>
      <c r="DG75" s="236"/>
      <c r="DH75" s="236"/>
      <c r="DI75" s="236"/>
      <c r="DJ75" s="236"/>
      <c r="DK75" s="236"/>
      <c r="DL75" s="236"/>
      <c r="DM75" s="236"/>
      <c r="DN75" s="236"/>
      <c r="DO75" s="236"/>
      <c r="DP75" s="236"/>
      <c r="DQ75" s="236"/>
      <c r="DR75" s="236"/>
      <c r="DS75" s="236"/>
      <c r="DT75" s="236"/>
      <c r="DU75" s="236"/>
      <c r="DV75" s="236"/>
      <c r="DW75" s="236"/>
      <c r="DX75" s="236"/>
      <c r="DY75" s="236"/>
      <c r="DZ75" s="236"/>
      <c r="EA75" s="236"/>
      <c r="EB75" s="236"/>
      <c r="EC75" s="236"/>
      <c r="ED75" s="236"/>
      <c r="EE75" s="236"/>
      <c r="EF75" s="236"/>
      <c r="EG75" s="236"/>
      <c r="EH75" s="236"/>
      <c r="EI75" s="236"/>
      <c r="EJ75" s="236"/>
      <c r="EK75" s="236"/>
      <c r="EL75" s="236"/>
      <c r="EM75" s="236"/>
      <c r="EN75" s="236"/>
      <c r="EO75" s="236"/>
      <c r="EP75" s="236"/>
      <c r="EQ75" s="236"/>
      <c r="ER75" s="236"/>
      <c r="ES75" s="236"/>
      <c r="ET75" s="236"/>
      <c r="EU75" s="236"/>
      <c r="EV75" s="236"/>
      <c r="EW75" s="236"/>
      <c r="EX75" s="236"/>
      <c r="EY75" s="236"/>
      <c r="EZ75" s="236"/>
      <c r="FA75" s="236"/>
      <c r="FB75" s="236"/>
      <c r="FC75" s="236"/>
      <c r="FD75" s="236"/>
      <c r="FE75" s="236"/>
      <c r="FF75" s="236"/>
      <c r="FG75" s="236"/>
      <c r="FH75" s="236"/>
      <c r="FI75" s="236"/>
      <c r="FJ75" s="236"/>
      <c r="FK75" s="236"/>
      <c r="FL75" s="236"/>
      <c r="FM75" s="236"/>
      <c r="FN75" s="236"/>
      <c r="FO75" s="236"/>
      <c r="FP75" s="236"/>
      <c r="FQ75" s="236"/>
      <c r="FR75" s="236"/>
      <c r="FS75" s="236"/>
      <c r="FT75" s="236"/>
      <c r="FU75" s="236"/>
      <c r="FV75" s="236"/>
      <c r="FW75" s="236"/>
      <c r="FX75" s="236"/>
      <c r="FY75" s="236"/>
      <c r="FZ75" s="236"/>
      <c r="GA75" s="236"/>
      <c r="GB75" s="236"/>
      <c r="GC75" s="236"/>
      <c r="GD75" s="236"/>
      <c r="GE75" s="236"/>
      <c r="GF75" s="236"/>
      <c r="GG75" s="236"/>
      <c r="GH75" s="236"/>
      <c r="GI75" s="236"/>
      <c r="GJ75" s="236"/>
      <c r="GK75" s="236"/>
      <c r="GL75" s="236"/>
      <c r="GM75" s="236"/>
      <c r="GN75" s="236"/>
      <c r="GO75" s="236"/>
      <c r="GP75" s="236"/>
      <c r="GQ75" s="236"/>
      <c r="GR75" s="236"/>
      <c r="GS75" s="236"/>
      <c r="GT75" s="236"/>
      <c r="GU75" s="236"/>
      <c r="GV75" s="236"/>
      <c r="GW75" s="236"/>
      <c r="GX75" s="236"/>
      <c r="GY75" s="236"/>
      <c r="GZ75" s="236"/>
      <c r="HA75" s="236"/>
    </row>
    <row r="76" s="211" customFormat="1" ht="21" customHeight="1" spans="1:209">
      <c r="A76" s="226" t="s">
        <v>1441</v>
      </c>
      <c r="B76" s="244">
        <f>B5+B7+B11+B16+B19+B45+B51+B60+B62+B66+B71+B72+B73</f>
        <v>110853</v>
      </c>
      <c r="C76" s="244">
        <f>C5+C7+C11+C16+C19+C45+C51+C60+C62+C66+C71+C72+C73</f>
        <v>161008</v>
      </c>
      <c r="D76" s="244">
        <f>D5+D7+D11+D16+D19+D45+D51+D60+D62+D66+D71+D72+D73</f>
        <v>151295</v>
      </c>
      <c r="E76" s="239">
        <f>D76/C76*100</f>
        <v>93.9673805028322</v>
      </c>
      <c r="F76" s="240">
        <f>D76/H76*100-100</f>
        <v>-2.31154156577885</v>
      </c>
      <c r="G76" s="236"/>
      <c r="H76" s="236">
        <v>154875</v>
      </c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6"/>
      <c r="AB76" s="236"/>
      <c r="AC76" s="236"/>
      <c r="AD76" s="236"/>
      <c r="AE76" s="236"/>
      <c r="AF76" s="236"/>
      <c r="AG76" s="236"/>
      <c r="AH76" s="236"/>
      <c r="AI76" s="236"/>
      <c r="AJ76" s="236"/>
      <c r="AK76" s="236"/>
      <c r="AL76" s="236"/>
      <c r="AM76" s="236"/>
      <c r="AN76" s="236"/>
      <c r="AO76" s="236"/>
      <c r="AP76" s="236"/>
      <c r="AQ76" s="236"/>
      <c r="AR76" s="236"/>
      <c r="AS76" s="236"/>
      <c r="AT76" s="236"/>
      <c r="AU76" s="236"/>
      <c r="AV76" s="236"/>
      <c r="AW76" s="236"/>
      <c r="AX76" s="236"/>
      <c r="AY76" s="236"/>
      <c r="AZ76" s="236"/>
      <c r="BA76" s="236"/>
      <c r="BB76" s="236"/>
      <c r="BC76" s="236"/>
      <c r="BD76" s="236"/>
      <c r="BE76" s="236"/>
      <c r="BF76" s="236"/>
      <c r="BG76" s="236"/>
      <c r="BH76" s="236"/>
      <c r="BI76" s="236"/>
      <c r="BJ76" s="236"/>
      <c r="BK76" s="236"/>
      <c r="BL76" s="236"/>
      <c r="BM76" s="236"/>
      <c r="BN76" s="236"/>
      <c r="BO76" s="236"/>
      <c r="BP76" s="236"/>
      <c r="BQ76" s="236"/>
      <c r="BR76" s="236"/>
      <c r="BS76" s="236"/>
      <c r="BT76" s="236"/>
      <c r="BU76" s="236"/>
      <c r="BV76" s="236"/>
      <c r="BW76" s="236"/>
      <c r="BX76" s="236"/>
      <c r="BY76" s="236"/>
      <c r="BZ76" s="236"/>
      <c r="CA76" s="236"/>
      <c r="CB76" s="236"/>
      <c r="CC76" s="236"/>
      <c r="CD76" s="236"/>
      <c r="CE76" s="236"/>
      <c r="CF76" s="236"/>
      <c r="CG76" s="236"/>
      <c r="CH76" s="236"/>
      <c r="CI76" s="236"/>
      <c r="CJ76" s="236"/>
      <c r="CK76" s="236"/>
      <c r="CL76" s="236"/>
      <c r="CM76" s="236"/>
      <c r="CN76" s="236"/>
      <c r="CO76" s="236"/>
      <c r="CP76" s="236"/>
      <c r="CQ76" s="236"/>
      <c r="CR76" s="236"/>
      <c r="CS76" s="236"/>
      <c r="CT76" s="236"/>
      <c r="CU76" s="236"/>
      <c r="CV76" s="236"/>
      <c r="CW76" s="236"/>
      <c r="CX76" s="236"/>
      <c r="CY76" s="236"/>
      <c r="CZ76" s="236"/>
      <c r="DA76" s="236"/>
      <c r="DB76" s="236"/>
      <c r="DC76" s="236"/>
      <c r="DD76" s="236"/>
      <c r="DE76" s="236"/>
      <c r="DF76" s="236"/>
      <c r="DG76" s="236"/>
      <c r="DH76" s="236"/>
      <c r="DI76" s="236"/>
      <c r="DJ76" s="236"/>
      <c r="DK76" s="236"/>
      <c r="DL76" s="236"/>
      <c r="DM76" s="236"/>
      <c r="DN76" s="236"/>
      <c r="DO76" s="236"/>
      <c r="DP76" s="236"/>
      <c r="DQ76" s="236"/>
      <c r="DR76" s="236"/>
      <c r="DS76" s="236"/>
      <c r="DT76" s="236"/>
      <c r="DU76" s="236"/>
      <c r="DV76" s="236"/>
      <c r="DW76" s="236"/>
      <c r="DX76" s="236"/>
      <c r="DY76" s="236"/>
      <c r="DZ76" s="236"/>
      <c r="EA76" s="236"/>
      <c r="EB76" s="236"/>
      <c r="EC76" s="236"/>
      <c r="ED76" s="236"/>
      <c r="EE76" s="236"/>
      <c r="EF76" s="236"/>
      <c r="EG76" s="236"/>
      <c r="EH76" s="236"/>
      <c r="EI76" s="236"/>
      <c r="EJ76" s="236"/>
      <c r="EK76" s="236"/>
      <c r="EL76" s="236"/>
      <c r="EM76" s="236"/>
      <c r="EN76" s="236"/>
      <c r="EO76" s="236"/>
      <c r="EP76" s="236"/>
      <c r="EQ76" s="236"/>
      <c r="ER76" s="236"/>
      <c r="ES76" s="236"/>
      <c r="ET76" s="236"/>
      <c r="EU76" s="236"/>
      <c r="EV76" s="236"/>
      <c r="EW76" s="236"/>
      <c r="EX76" s="236"/>
      <c r="EY76" s="236"/>
      <c r="EZ76" s="236"/>
      <c r="FA76" s="236"/>
      <c r="FB76" s="236"/>
      <c r="FC76" s="236"/>
      <c r="FD76" s="236"/>
      <c r="FE76" s="236"/>
      <c r="FF76" s="236"/>
      <c r="FG76" s="236"/>
      <c r="FH76" s="236"/>
      <c r="FI76" s="236"/>
      <c r="FJ76" s="236"/>
      <c r="FK76" s="236"/>
      <c r="FL76" s="236"/>
      <c r="FM76" s="236"/>
      <c r="FN76" s="236"/>
      <c r="FO76" s="236"/>
      <c r="FP76" s="236"/>
      <c r="FQ76" s="236"/>
      <c r="FR76" s="236"/>
      <c r="FS76" s="236"/>
      <c r="FT76" s="236"/>
      <c r="FU76" s="236"/>
      <c r="FV76" s="236"/>
      <c r="FW76" s="236"/>
      <c r="FX76" s="236"/>
      <c r="FY76" s="236"/>
      <c r="FZ76" s="236"/>
      <c r="GA76" s="236"/>
      <c r="GB76" s="236"/>
      <c r="GC76" s="236"/>
      <c r="GD76" s="236"/>
      <c r="GE76" s="236"/>
      <c r="GF76" s="236"/>
      <c r="GG76" s="236"/>
      <c r="GH76" s="236"/>
      <c r="GI76" s="236"/>
      <c r="GJ76" s="236"/>
      <c r="GK76" s="236"/>
      <c r="GL76" s="236"/>
      <c r="GM76" s="236"/>
      <c r="GN76" s="236"/>
      <c r="GO76" s="236"/>
      <c r="GP76" s="236"/>
      <c r="GQ76" s="236"/>
      <c r="GR76" s="236"/>
      <c r="GS76" s="236"/>
      <c r="GT76" s="236"/>
      <c r="GU76" s="236"/>
      <c r="GV76" s="236"/>
      <c r="GW76" s="236"/>
      <c r="GX76" s="236"/>
      <c r="GY76" s="236"/>
      <c r="GZ76" s="236"/>
      <c r="HA76" s="236"/>
    </row>
    <row r="77" s="211" customFormat="1" ht="16.5" customHeight="1" spans="1:207">
      <c r="A77" s="236"/>
      <c r="B77" s="236"/>
      <c r="C77" s="236"/>
      <c r="D77" s="236"/>
      <c r="E77" s="236"/>
      <c r="F77" s="236"/>
      <c r="G77" s="236"/>
      <c r="H77" s="236">
        <v>0</v>
      </c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6"/>
      <c r="AA77" s="236"/>
      <c r="AB77" s="236"/>
      <c r="AC77" s="236"/>
      <c r="AD77" s="236"/>
      <c r="AE77" s="236"/>
      <c r="AF77" s="236"/>
      <c r="AG77" s="236"/>
      <c r="AH77" s="236"/>
      <c r="AI77" s="236"/>
      <c r="AJ77" s="236"/>
      <c r="AK77" s="236"/>
      <c r="AL77" s="236"/>
      <c r="AM77" s="236"/>
      <c r="AN77" s="236"/>
      <c r="AO77" s="236"/>
      <c r="AP77" s="236"/>
      <c r="AQ77" s="236"/>
      <c r="AR77" s="236"/>
      <c r="AS77" s="236"/>
      <c r="AT77" s="236"/>
      <c r="AU77" s="236"/>
      <c r="AV77" s="236"/>
      <c r="AW77" s="236"/>
      <c r="AX77" s="236"/>
      <c r="AY77" s="236"/>
      <c r="AZ77" s="236"/>
      <c r="BA77" s="236"/>
      <c r="BB77" s="236"/>
      <c r="BC77" s="236"/>
      <c r="BD77" s="236"/>
      <c r="BE77" s="236"/>
      <c r="BF77" s="236"/>
      <c r="BG77" s="236"/>
      <c r="BH77" s="236"/>
      <c r="BI77" s="236"/>
      <c r="BJ77" s="236"/>
      <c r="BK77" s="236"/>
      <c r="BL77" s="236"/>
      <c r="BM77" s="236"/>
      <c r="BN77" s="236"/>
      <c r="BO77" s="236"/>
      <c r="BP77" s="236"/>
      <c r="BQ77" s="236"/>
      <c r="BR77" s="236"/>
      <c r="BS77" s="236"/>
      <c r="BT77" s="236"/>
      <c r="BU77" s="236"/>
      <c r="BV77" s="236"/>
      <c r="BW77" s="236"/>
      <c r="BX77" s="236"/>
      <c r="BY77" s="236"/>
      <c r="BZ77" s="236"/>
      <c r="CA77" s="236"/>
      <c r="CB77" s="236"/>
      <c r="CC77" s="236"/>
      <c r="CD77" s="236"/>
      <c r="CE77" s="236"/>
      <c r="CF77" s="236"/>
      <c r="CG77" s="236"/>
      <c r="CH77" s="236"/>
      <c r="CI77" s="236"/>
      <c r="CJ77" s="236"/>
      <c r="CK77" s="236"/>
      <c r="CL77" s="236"/>
      <c r="CM77" s="236"/>
      <c r="CN77" s="236"/>
      <c r="CO77" s="236"/>
      <c r="CP77" s="236"/>
      <c r="CQ77" s="236"/>
      <c r="CR77" s="236"/>
      <c r="CS77" s="236"/>
      <c r="CT77" s="236"/>
      <c r="CU77" s="236"/>
      <c r="CV77" s="236"/>
      <c r="CW77" s="236"/>
      <c r="CX77" s="236"/>
      <c r="CY77" s="236"/>
      <c r="CZ77" s="236"/>
      <c r="DA77" s="236"/>
      <c r="DB77" s="236"/>
      <c r="DC77" s="236"/>
      <c r="DD77" s="236"/>
      <c r="DE77" s="236"/>
      <c r="DF77" s="236"/>
      <c r="DG77" s="236"/>
      <c r="DH77" s="236"/>
      <c r="DI77" s="236"/>
      <c r="DJ77" s="236"/>
      <c r="DK77" s="236"/>
      <c r="DL77" s="236"/>
      <c r="DM77" s="236"/>
      <c r="DN77" s="236"/>
      <c r="DO77" s="236"/>
      <c r="DP77" s="236"/>
      <c r="DQ77" s="236"/>
      <c r="DR77" s="236"/>
      <c r="DS77" s="236"/>
      <c r="DT77" s="236"/>
      <c r="DU77" s="236"/>
      <c r="DV77" s="236"/>
      <c r="DW77" s="236"/>
      <c r="DX77" s="236"/>
      <c r="DY77" s="236"/>
      <c r="DZ77" s="236"/>
      <c r="EA77" s="236"/>
      <c r="EB77" s="236"/>
      <c r="EC77" s="236"/>
      <c r="ED77" s="236"/>
      <c r="EE77" s="236"/>
      <c r="EF77" s="236"/>
      <c r="EG77" s="236"/>
      <c r="EH77" s="236"/>
      <c r="EI77" s="236"/>
      <c r="EJ77" s="236"/>
      <c r="EK77" s="236"/>
      <c r="EL77" s="236"/>
      <c r="EM77" s="236"/>
      <c r="EN77" s="236"/>
      <c r="EO77" s="236"/>
      <c r="EP77" s="236"/>
      <c r="EQ77" s="236"/>
      <c r="ER77" s="236"/>
      <c r="ES77" s="236"/>
      <c r="ET77" s="236"/>
      <c r="EU77" s="236"/>
      <c r="EV77" s="236"/>
      <c r="EW77" s="236"/>
      <c r="EX77" s="236"/>
      <c r="EY77" s="236"/>
      <c r="EZ77" s="236"/>
      <c r="FA77" s="236"/>
      <c r="FB77" s="236"/>
      <c r="FC77" s="236"/>
      <c r="FD77" s="236"/>
      <c r="FE77" s="236"/>
      <c r="FF77" s="236"/>
      <c r="FG77" s="236"/>
      <c r="FH77" s="236"/>
      <c r="FI77" s="236"/>
      <c r="FJ77" s="236"/>
      <c r="FK77" s="236"/>
      <c r="FL77" s="236"/>
      <c r="FM77" s="236"/>
      <c r="FN77" s="236"/>
      <c r="FO77" s="236"/>
      <c r="FP77" s="236"/>
      <c r="FQ77" s="236"/>
      <c r="FR77" s="236"/>
      <c r="FS77" s="236"/>
      <c r="FT77" s="236"/>
      <c r="FU77" s="236"/>
      <c r="FV77" s="236"/>
      <c r="FW77" s="236"/>
      <c r="FX77" s="236"/>
      <c r="FY77" s="236"/>
      <c r="FZ77" s="236"/>
      <c r="GA77" s="236"/>
      <c r="GB77" s="236"/>
      <c r="GC77" s="236"/>
      <c r="GD77" s="236"/>
      <c r="GE77" s="236"/>
      <c r="GF77" s="236"/>
      <c r="GG77" s="236"/>
      <c r="GH77" s="236"/>
      <c r="GI77" s="236"/>
      <c r="GJ77" s="236"/>
      <c r="GK77" s="236"/>
      <c r="GL77" s="236"/>
      <c r="GM77" s="236"/>
      <c r="GN77" s="236"/>
      <c r="GO77" s="236"/>
      <c r="GP77" s="236"/>
      <c r="GQ77" s="236"/>
      <c r="GR77" s="236"/>
      <c r="GS77" s="236"/>
      <c r="GT77" s="236"/>
      <c r="GU77" s="236"/>
      <c r="GV77" s="236"/>
      <c r="GW77" s="236"/>
      <c r="GX77" s="236"/>
      <c r="GY77" s="236"/>
    </row>
    <row r="78" s="211" customFormat="1" ht="16.5" customHeight="1" spans="1:207">
      <c r="A78" s="236"/>
      <c r="B78" s="236"/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  <c r="AA78" s="236"/>
      <c r="AB78" s="236"/>
      <c r="AC78" s="236"/>
      <c r="AD78" s="236"/>
      <c r="AE78" s="236"/>
      <c r="AF78" s="236"/>
      <c r="AG78" s="236"/>
      <c r="AH78" s="236"/>
      <c r="AI78" s="236"/>
      <c r="AJ78" s="236"/>
      <c r="AK78" s="236"/>
      <c r="AL78" s="236"/>
      <c r="AM78" s="236"/>
      <c r="AN78" s="236"/>
      <c r="AO78" s="236"/>
      <c r="AP78" s="236"/>
      <c r="AQ78" s="236"/>
      <c r="AR78" s="236"/>
      <c r="AS78" s="236"/>
      <c r="AT78" s="236"/>
      <c r="AU78" s="236"/>
      <c r="AV78" s="236"/>
      <c r="AW78" s="236"/>
      <c r="AX78" s="236"/>
      <c r="AY78" s="236"/>
      <c r="AZ78" s="236"/>
      <c r="BA78" s="236"/>
      <c r="BB78" s="236"/>
      <c r="BC78" s="236"/>
      <c r="BD78" s="236"/>
      <c r="BE78" s="236"/>
      <c r="BF78" s="236"/>
      <c r="BG78" s="236"/>
      <c r="BH78" s="236"/>
      <c r="BI78" s="236"/>
      <c r="BJ78" s="236"/>
      <c r="BK78" s="236"/>
      <c r="BL78" s="236"/>
      <c r="BM78" s="236"/>
      <c r="BN78" s="236"/>
      <c r="BO78" s="236"/>
      <c r="BP78" s="236"/>
      <c r="BQ78" s="236"/>
      <c r="BR78" s="236"/>
      <c r="BS78" s="236"/>
      <c r="BT78" s="236"/>
      <c r="BU78" s="236"/>
      <c r="BV78" s="236"/>
      <c r="BW78" s="236"/>
      <c r="BX78" s="236"/>
      <c r="BY78" s="236"/>
      <c r="BZ78" s="236"/>
      <c r="CA78" s="236"/>
      <c r="CB78" s="236"/>
      <c r="CC78" s="236"/>
      <c r="CD78" s="236"/>
      <c r="CE78" s="236"/>
      <c r="CF78" s="236"/>
      <c r="CG78" s="236"/>
      <c r="CH78" s="236"/>
      <c r="CI78" s="236"/>
      <c r="CJ78" s="236"/>
      <c r="CK78" s="236"/>
      <c r="CL78" s="236"/>
      <c r="CM78" s="236"/>
      <c r="CN78" s="236"/>
      <c r="CO78" s="236"/>
      <c r="CP78" s="236"/>
      <c r="CQ78" s="236"/>
      <c r="CR78" s="236"/>
      <c r="CS78" s="236"/>
      <c r="CT78" s="236"/>
      <c r="CU78" s="236"/>
      <c r="CV78" s="236"/>
      <c r="CW78" s="236"/>
      <c r="CX78" s="236"/>
      <c r="CY78" s="236"/>
      <c r="CZ78" s="236"/>
      <c r="DA78" s="236"/>
      <c r="DB78" s="236"/>
      <c r="DC78" s="236"/>
      <c r="DD78" s="236"/>
      <c r="DE78" s="236"/>
      <c r="DF78" s="236"/>
      <c r="DG78" s="236"/>
      <c r="DH78" s="236"/>
      <c r="DI78" s="236"/>
      <c r="DJ78" s="236"/>
      <c r="DK78" s="236"/>
      <c r="DL78" s="236"/>
      <c r="DM78" s="236"/>
      <c r="DN78" s="236"/>
      <c r="DO78" s="236"/>
      <c r="DP78" s="236"/>
      <c r="DQ78" s="236"/>
      <c r="DR78" s="236"/>
      <c r="DS78" s="236"/>
      <c r="DT78" s="236"/>
      <c r="DU78" s="236"/>
      <c r="DV78" s="236"/>
      <c r="DW78" s="236"/>
      <c r="DX78" s="236"/>
      <c r="DY78" s="236"/>
      <c r="DZ78" s="236"/>
      <c r="EA78" s="236"/>
      <c r="EB78" s="236"/>
      <c r="EC78" s="236"/>
      <c r="ED78" s="236"/>
      <c r="EE78" s="236"/>
      <c r="EF78" s="236"/>
      <c r="EG78" s="236"/>
      <c r="EH78" s="236"/>
      <c r="EI78" s="236"/>
      <c r="EJ78" s="236"/>
      <c r="EK78" s="236"/>
      <c r="EL78" s="236"/>
      <c r="EM78" s="236"/>
      <c r="EN78" s="236"/>
      <c r="EO78" s="236"/>
      <c r="EP78" s="236"/>
      <c r="EQ78" s="236"/>
      <c r="ER78" s="236"/>
      <c r="ES78" s="236"/>
      <c r="ET78" s="236"/>
      <c r="EU78" s="236"/>
      <c r="EV78" s="236"/>
      <c r="EW78" s="236"/>
      <c r="EX78" s="236"/>
      <c r="EY78" s="236"/>
      <c r="EZ78" s="236"/>
      <c r="FA78" s="236"/>
      <c r="FB78" s="236"/>
      <c r="FC78" s="236"/>
      <c r="FD78" s="236"/>
      <c r="FE78" s="236"/>
      <c r="FF78" s="236"/>
      <c r="FG78" s="236"/>
      <c r="FH78" s="236"/>
      <c r="FI78" s="236"/>
      <c r="FJ78" s="236"/>
      <c r="FK78" s="236"/>
      <c r="FL78" s="236"/>
      <c r="FM78" s="236"/>
      <c r="FN78" s="236"/>
      <c r="FO78" s="236"/>
      <c r="FP78" s="236"/>
      <c r="FQ78" s="236"/>
      <c r="FR78" s="236"/>
      <c r="FS78" s="236"/>
      <c r="FT78" s="236"/>
      <c r="FU78" s="236"/>
      <c r="FV78" s="236"/>
      <c r="FW78" s="236"/>
      <c r="FX78" s="236"/>
      <c r="FY78" s="236"/>
      <c r="FZ78" s="236"/>
      <c r="GA78" s="236"/>
      <c r="GB78" s="236"/>
      <c r="GC78" s="236"/>
      <c r="GD78" s="236"/>
      <c r="GE78" s="236"/>
      <c r="GF78" s="236"/>
      <c r="GG78" s="236"/>
      <c r="GH78" s="236"/>
      <c r="GI78" s="236"/>
      <c r="GJ78" s="236"/>
      <c r="GK78" s="236"/>
      <c r="GL78" s="236"/>
      <c r="GM78" s="236"/>
      <c r="GN78" s="236"/>
      <c r="GO78" s="236"/>
      <c r="GP78" s="236"/>
      <c r="GQ78" s="236"/>
      <c r="GR78" s="236"/>
      <c r="GS78" s="236"/>
      <c r="GT78" s="236"/>
      <c r="GU78" s="236"/>
      <c r="GV78" s="236"/>
      <c r="GW78" s="236"/>
      <c r="GX78" s="236"/>
      <c r="GY78" s="236"/>
    </row>
    <row r="79" s="211" customFormat="1" ht="16.5" customHeight="1" spans="1:207">
      <c r="A79" s="236"/>
      <c r="B79" s="236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  <c r="AB79" s="236"/>
      <c r="AC79" s="236"/>
      <c r="AD79" s="236"/>
      <c r="AE79" s="236"/>
      <c r="AF79" s="236"/>
      <c r="AG79" s="236"/>
      <c r="AH79" s="236"/>
      <c r="AI79" s="236"/>
      <c r="AJ79" s="236"/>
      <c r="AK79" s="236"/>
      <c r="AL79" s="236"/>
      <c r="AM79" s="236"/>
      <c r="AN79" s="236"/>
      <c r="AO79" s="236"/>
      <c r="AP79" s="236"/>
      <c r="AQ79" s="236"/>
      <c r="AR79" s="236"/>
      <c r="AS79" s="236"/>
      <c r="AT79" s="236"/>
      <c r="AU79" s="236"/>
      <c r="AV79" s="236"/>
      <c r="AW79" s="236"/>
      <c r="AX79" s="236"/>
      <c r="AY79" s="236"/>
      <c r="AZ79" s="236"/>
      <c r="BA79" s="236"/>
      <c r="BB79" s="236"/>
      <c r="BC79" s="236"/>
      <c r="BD79" s="236"/>
      <c r="BE79" s="236"/>
      <c r="BF79" s="236"/>
      <c r="BG79" s="236"/>
      <c r="BH79" s="236"/>
      <c r="BI79" s="236"/>
      <c r="BJ79" s="236"/>
      <c r="BK79" s="236"/>
      <c r="BL79" s="236"/>
      <c r="BM79" s="236"/>
      <c r="BN79" s="236"/>
      <c r="BO79" s="236"/>
      <c r="BP79" s="236"/>
      <c r="BQ79" s="236"/>
      <c r="BR79" s="236"/>
      <c r="BS79" s="236"/>
      <c r="BT79" s="236"/>
      <c r="BU79" s="236"/>
      <c r="BV79" s="236"/>
      <c r="BW79" s="236"/>
      <c r="BX79" s="236"/>
      <c r="BY79" s="236"/>
      <c r="BZ79" s="236"/>
      <c r="CA79" s="236"/>
      <c r="CB79" s="236"/>
      <c r="CC79" s="236"/>
      <c r="CD79" s="236"/>
      <c r="CE79" s="236"/>
      <c r="CF79" s="236"/>
      <c r="CG79" s="236"/>
      <c r="CH79" s="236"/>
      <c r="CI79" s="236"/>
      <c r="CJ79" s="236"/>
      <c r="CK79" s="236"/>
      <c r="CL79" s="236"/>
      <c r="CM79" s="236"/>
      <c r="CN79" s="236"/>
      <c r="CO79" s="236"/>
      <c r="CP79" s="236"/>
      <c r="CQ79" s="236"/>
      <c r="CR79" s="236"/>
      <c r="CS79" s="236"/>
      <c r="CT79" s="236"/>
      <c r="CU79" s="236"/>
      <c r="CV79" s="236"/>
      <c r="CW79" s="236"/>
      <c r="CX79" s="236"/>
      <c r="CY79" s="236"/>
      <c r="CZ79" s="236"/>
      <c r="DA79" s="236"/>
      <c r="DB79" s="236"/>
      <c r="DC79" s="236"/>
      <c r="DD79" s="236"/>
      <c r="DE79" s="236"/>
      <c r="DF79" s="236"/>
      <c r="DG79" s="236"/>
      <c r="DH79" s="236"/>
      <c r="DI79" s="236"/>
      <c r="DJ79" s="236"/>
      <c r="DK79" s="236"/>
      <c r="DL79" s="236"/>
      <c r="DM79" s="236"/>
      <c r="DN79" s="236"/>
      <c r="DO79" s="236"/>
      <c r="DP79" s="236"/>
      <c r="DQ79" s="236"/>
      <c r="DR79" s="236"/>
      <c r="DS79" s="236"/>
      <c r="DT79" s="236"/>
      <c r="DU79" s="236"/>
      <c r="DV79" s="236"/>
      <c r="DW79" s="236"/>
      <c r="DX79" s="236"/>
      <c r="DY79" s="236"/>
      <c r="DZ79" s="236"/>
      <c r="EA79" s="236"/>
      <c r="EB79" s="236"/>
      <c r="EC79" s="236"/>
      <c r="ED79" s="236"/>
      <c r="EE79" s="236"/>
      <c r="EF79" s="236"/>
      <c r="EG79" s="236"/>
      <c r="EH79" s="236"/>
      <c r="EI79" s="236"/>
      <c r="EJ79" s="236"/>
      <c r="EK79" s="236"/>
      <c r="EL79" s="236"/>
      <c r="EM79" s="236"/>
      <c r="EN79" s="236"/>
      <c r="EO79" s="236"/>
      <c r="EP79" s="236"/>
      <c r="EQ79" s="236"/>
      <c r="ER79" s="236"/>
      <c r="ES79" s="236"/>
      <c r="ET79" s="236"/>
      <c r="EU79" s="236"/>
      <c r="EV79" s="236"/>
      <c r="EW79" s="236"/>
      <c r="EX79" s="236"/>
      <c r="EY79" s="236"/>
      <c r="EZ79" s="236"/>
      <c r="FA79" s="236"/>
      <c r="FB79" s="236"/>
      <c r="FC79" s="236"/>
      <c r="FD79" s="236"/>
      <c r="FE79" s="236"/>
      <c r="FF79" s="236"/>
      <c r="FG79" s="236"/>
      <c r="FH79" s="236"/>
      <c r="FI79" s="236"/>
      <c r="FJ79" s="236"/>
      <c r="FK79" s="236"/>
      <c r="FL79" s="236"/>
      <c r="FM79" s="236"/>
      <c r="FN79" s="236"/>
      <c r="FO79" s="236"/>
      <c r="FP79" s="236"/>
      <c r="FQ79" s="236"/>
      <c r="FR79" s="236"/>
      <c r="FS79" s="236"/>
      <c r="FT79" s="236"/>
      <c r="FU79" s="236"/>
      <c r="FV79" s="236"/>
      <c r="FW79" s="236"/>
      <c r="FX79" s="236"/>
      <c r="FY79" s="236"/>
      <c r="FZ79" s="236"/>
      <c r="GA79" s="236"/>
      <c r="GB79" s="236"/>
      <c r="GC79" s="236"/>
      <c r="GD79" s="236"/>
      <c r="GE79" s="236"/>
      <c r="GF79" s="236"/>
      <c r="GG79" s="236"/>
      <c r="GH79" s="236"/>
      <c r="GI79" s="236"/>
      <c r="GJ79" s="236"/>
      <c r="GK79" s="236"/>
      <c r="GL79" s="236"/>
      <c r="GM79" s="236"/>
      <c r="GN79" s="236"/>
      <c r="GO79" s="236"/>
      <c r="GP79" s="236"/>
      <c r="GQ79" s="236"/>
      <c r="GR79" s="236"/>
      <c r="GS79" s="236"/>
      <c r="GT79" s="236"/>
      <c r="GU79" s="236"/>
      <c r="GV79" s="236"/>
      <c r="GW79" s="236"/>
      <c r="GX79" s="236"/>
      <c r="GY79" s="236"/>
    </row>
    <row r="80" s="211" customFormat="1" ht="16.5" customHeight="1" spans="1:207">
      <c r="A80" s="236"/>
      <c r="B80" s="236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  <c r="AA80" s="236"/>
      <c r="AB80" s="236"/>
      <c r="AC80" s="236"/>
      <c r="AD80" s="236"/>
      <c r="AE80" s="236"/>
      <c r="AF80" s="236"/>
      <c r="AG80" s="236"/>
      <c r="AH80" s="236"/>
      <c r="AI80" s="236"/>
      <c r="AJ80" s="236"/>
      <c r="AK80" s="236"/>
      <c r="AL80" s="236"/>
      <c r="AM80" s="236"/>
      <c r="AN80" s="236"/>
      <c r="AO80" s="236"/>
      <c r="AP80" s="236"/>
      <c r="AQ80" s="236"/>
      <c r="AR80" s="236"/>
      <c r="AS80" s="236"/>
      <c r="AT80" s="236"/>
      <c r="AU80" s="236"/>
      <c r="AV80" s="236"/>
      <c r="AW80" s="236"/>
      <c r="AX80" s="236"/>
      <c r="AY80" s="236"/>
      <c r="AZ80" s="236"/>
      <c r="BA80" s="236"/>
      <c r="BB80" s="236"/>
      <c r="BC80" s="236"/>
      <c r="BD80" s="236"/>
      <c r="BE80" s="236"/>
      <c r="BF80" s="236"/>
      <c r="BG80" s="236"/>
      <c r="BH80" s="236"/>
      <c r="BI80" s="236"/>
      <c r="BJ80" s="236"/>
      <c r="BK80" s="236"/>
      <c r="BL80" s="236"/>
      <c r="BM80" s="236"/>
      <c r="BN80" s="236"/>
      <c r="BO80" s="236"/>
      <c r="BP80" s="236"/>
      <c r="BQ80" s="236"/>
      <c r="BR80" s="236"/>
      <c r="BS80" s="236"/>
      <c r="BT80" s="236"/>
      <c r="BU80" s="236"/>
      <c r="BV80" s="236"/>
      <c r="BW80" s="236"/>
      <c r="BX80" s="236"/>
      <c r="BY80" s="236"/>
      <c r="BZ80" s="236"/>
      <c r="CA80" s="236"/>
      <c r="CB80" s="236"/>
      <c r="CC80" s="236"/>
      <c r="CD80" s="236"/>
      <c r="CE80" s="236"/>
      <c r="CF80" s="236"/>
      <c r="CG80" s="236"/>
      <c r="CH80" s="236"/>
      <c r="CI80" s="236"/>
      <c r="CJ80" s="236"/>
      <c r="CK80" s="236"/>
      <c r="CL80" s="236"/>
      <c r="CM80" s="236"/>
      <c r="CN80" s="236"/>
      <c r="CO80" s="236"/>
      <c r="CP80" s="236"/>
      <c r="CQ80" s="236"/>
      <c r="CR80" s="236"/>
      <c r="CS80" s="236"/>
      <c r="CT80" s="236"/>
      <c r="CU80" s="236"/>
      <c r="CV80" s="236"/>
      <c r="CW80" s="236"/>
      <c r="CX80" s="236"/>
      <c r="CY80" s="236"/>
      <c r="CZ80" s="236"/>
      <c r="DA80" s="236"/>
      <c r="DB80" s="236"/>
      <c r="DC80" s="236"/>
      <c r="DD80" s="236"/>
      <c r="DE80" s="236"/>
      <c r="DF80" s="236"/>
      <c r="DG80" s="236"/>
      <c r="DH80" s="236"/>
      <c r="DI80" s="236"/>
      <c r="DJ80" s="236"/>
      <c r="DK80" s="236"/>
      <c r="DL80" s="236"/>
      <c r="DM80" s="236"/>
      <c r="DN80" s="236"/>
      <c r="DO80" s="236"/>
      <c r="DP80" s="236"/>
      <c r="DQ80" s="236"/>
      <c r="DR80" s="236"/>
      <c r="DS80" s="236"/>
      <c r="DT80" s="236"/>
      <c r="DU80" s="236"/>
      <c r="DV80" s="236"/>
      <c r="DW80" s="236"/>
      <c r="DX80" s="236"/>
      <c r="DY80" s="236"/>
      <c r="DZ80" s="236"/>
      <c r="EA80" s="236"/>
      <c r="EB80" s="236"/>
      <c r="EC80" s="236"/>
      <c r="ED80" s="236"/>
      <c r="EE80" s="236"/>
      <c r="EF80" s="236"/>
      <c r="EG80" s="236"/>
      <c r="EH80" s="236"/>
      <c r="EI80" s="236"/>
      <c r="EJ80" s="236"/>
      <c r="EK80" s="236"/>
      <c r="EL80" s="236"/>
      <c r="EM80" s="236"/>
      <c r="EN80" s="236"/>
      <c r="EO80" s="236"/>
      <c r="EP80" s="236"/>
      <c r="EQ80" s="236"/>
      <c r="ER80" s="236"/>
      <c r="ES80" s="236"/>
      <c r="ET80" s="236"/>
      <c r="EU80" s="236"/>
      <c r="EV80" s="236"/>
      <c r="EW80" s="236"/>
      <c r="EX80" s="236"/>
      <c r="EY80" s="236"/>
      <c r="EZ80" s="236"/>
      <c r="FA80" s="236"/>
      <c r="FB80" s="236"/>
      <c r="FC80" s="236"/>
      <c r="FD80" s="236"/>
      <c r="FE80" s="236"/>
      <c r="FF80" s="236"/>
      <c r="FG80" s="236"/>
      <c r="FH80" s="236"/>
      <c r="FI80" s="236"/>
      <c r="FJ80" s="236"/>
      <c r="FK80" s="236"/>
      <c r="FL80" s="236"/>
      <c r="FM80" s="236"/>
      <c r="FN80" s="236"/>
      <c r="FO80" s="236"/>
      <c r="FP80" s="236"/>
      <c r="FQ80" s="236"/>
      <c r="FR80" s="236"/>
      <c r="FS80" s="236"/>
      <c r="FT80" s="236"/>
      <c r="FU80" s="236"/>
      <c r="FV80" s="236"/>
      <c r="FW80" s="236"/>
      <c r="FX80" s="236"/>
      <c r="FY80" s="236"/>
      <c r="FZ80" s="236"/>
      <c r="GA80" s="236"/>
      <c r="GB80" s="236"/>
      <c r="GC80" s="236"/>
      <c r="GD80" s="236"/>
      <c r="GE80" s="236"/>
      <c r="GF80" s="236"/>
      <c r="GG80" s="236"/>
      <c r="GH80" s="236"/>
      <c r="GI80" s="236"/>
      <c r="GJ80" s="236"/>
      <c r="GK80" s="236"/>
      <c r="GL80" s="236"/>
      <c r="GM80" s="236"/>
      <c r="GN80" s="236"/>
      <c r="GO80" s="236"/>
      <c r="GP80" s="236"/>
      <c r="GQ80" s="236"/>
      <c r="GR80" s="236"/>
      <c r="GS80" s="236"/>
      <c r="GT80" s="236"/>
      <c r="GU80" s="236"/>
      <c r="GV80" s="236"/>
      <c r="GW80" s="236"/>
      <c r="GX80" s="236"/>
      <c r="GY80" s="236"/>
    </row>
    <row r="81" s="211" customFormat="1" ht="16.5" customHeight="1" spans="1:207">
      <c r="A81" s="236"/>
      <c r="B81" s="236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  <c r="AK81" s="236"/>
      <c r="AL81" s="236"/>
      <c r="AM81" s="236"/>
      <c r="AN81" s="236"/>
      <c r="AO81" s="236"/>
      <c r="AP81" s="236"/>
      <c r="AQ81" s="236"/>
      <c r="AR81" s="236"/>
      <c r="AS81" s="236"/>
      <c r="AT81" s="236"/>
      <c r="AU81" s="236"/>
      <c r="AV81" s="236"/>
      <c r="AW81" s="236"/>
      <c r="AX81" s="236"/>
      <c r="AY81" s="236"/>
      <c r="AZ81" s="236"/>
      <c r="BA81" s="236"/>
      <c r="BB81" s="236"/>
      <c r="BC81" s="236"/>
      <c r="BD81" s="236"/>
      <c r="BE81" s="236"/>
      <c r="BF81" s="236"/>
      <c r="BG81" s="236"/>
      <c r="BH81" s="236"/>
      <c r="BI81" s="236"/>
      <c r="BJ81" s="236"/>
      <c r="BK81" s="236"/>
      <c r="BL81" s="236"/>
      <c r="BM81" s="236"/>
      <c r="BN81" s="236"/>
      <c r="BO81" s="236"/>
      <c r="BP81" s="236"/>
      <c r="BQ81" s="236"/>
      <c r="BR81" s="236"/>
      <c r="BS81" s="236"/>
      <c r="BT81" s="236"/>
      <c r="BU81" s="236"/>
      <c r="BV81" s="236"/>
      <c r="BW81" s="236"/>
      <c r="BX81" s="236"/>
      <c r="BY81" s="236"/>
      <c r="BZ81" s="236"/>
      <c r="CA81" s="236"/>
      <c r="CB81" s="236"/>
      <c r="CC81" s="236"/>
      <c r="CD81" s="236"/>
      <c r="CE81" s="236"/>
      <c r="CF81" s="236"/>
      <c r="CG81" s="236"/>
      <c r="CH81" s="236"/>
      <c r="CI81" s="236"/>
      <c r="CJ81" s="236"/>
      <c r="CK81" s="236"/>
      <c r="CL81" s="236"/>
      <c r="CM81" s="236"/>
      <c r="CN81" s="236"/>
      <c r="CO81" s="236"/>
      <c r="CP81" s="236"/>
      <c r="CQ81" s="236"/>
      <c r="CR81" s="236"/>
      <c r="CS81" s="236"/>
      <c r="CT81" s="236"/>
      <c r="CU81" s="236"/>
      <c r="CV81" s="236"/>
      <c r="CW81" s="236"/>
      <c r="CX81" s="236"/>
      <c r="CY81" s="236"/>
      <c r="CZ81" s="236"/>
      <c r="DA81" s="236"/>
      <c r="DB81" s="236"/>
      <c r="DC81" s="236"/>
      <c r="DD81" s="236"/>
      <c r="DE81" s="236"/>
      <c r="DF81" s="236"/>
      <c r="DG81" s="236"/>
      <c r="DH81" s="236"/>
      <c r="DI81" s="236"/>
      <c r="DJ81" s="236"/>
      <c r="DK81" s="236"/>
      <c r="DL81" s="236"/>
      <c r="DM81" s="236"/>
      <c r="DN81" s="236"/>
      <c r="DO81" s="236"/>
      <c r="DP81" s="236"/>
      <c r="DQ81" s="236"/>
      <c r="DR81" s="236"/>
      <c r="DS81" s="236"/>
      <c r="DT81" s="236"/>
      <c r="DU81" s="236"/>
      <c r="DV81" s="236"/>
      <c r="DW81" s="236"/>
      <c r="DX81" s="236"/>
      <c r="DY81" s="236"/>
      <c r="DZ81" s="236"/>
      <c r="EA81" s="236"/>
      <c r="EB81" s="236"/>
      <c r="EC81" s="236"/>
      <c r="ED81" s="236"/>
      <c r="EE81" s="236"/>
      <c r="EF81" s="236"/>
      <c r="EG81" s="236"/>
      <c r="EH81" s="236"/>
      <c r="EI81" s="236"/>
      <c r="EJ81" s="236"/>
      <c r="EK81" s="236"/>
      <c r="EL81" s="236"/>
      <c r="EM81" s="236"/>
      <c r="EN81" s="236"/>
      <c r="EO81" s="236"/>
      <c r="EP81" s="236"/>
      <c r="EQ81" s="236"/>
      <c r="ER81" s="236"/>
      <c r="ES81" s="236"/>
      <c r="ET81" s="236"/>
      <c r="EU81" s="236"/>
      <c r="EV81" s="236"/>
      <c r="EW81" s="236"/>
      <c r="EX81" s="236"/>
      <c r="EY81" s="236"/>
      <c r="EZ81" s="236"/>
      <c r="FA81" s="236"/>
      <c r="FB81" s="236"/>
      <c r="FC81" s="236"/>
      <c r="FD81" s="236"/>
      <c r="FE81" s="236"/>
      <c r="FF81" s="236"/>
      <c r="FG81" s="236"/>
      <c r="FH81" s="236"/>
      <c r="FI81" s="236"/>
      <c r="FJ81" s="236"/>
      <c r="FK81" s="236"/>
      <c r="FL81" s="236"/>
      <c r="FM81" s="236"/>
      <c r="FN81" s="236"/>
      <c r="FO81" s="236"/>
      <c r="FP81" s="236"/>
      <c r="FQ81" s="236"/>
      <c r="FR81" s="236"/>
      <c r="FS81" s="236"/>
      <c r="FT81" s="236"/>
      <c r="FU81" s="236"/>
      <c r="FV81" s="236"/>
      <c r="FW81" s="236"/>
      <c r="FX81" s="236"/>
      <c r="FY81" s="236"/>
      <c r="FZ81" s="236"/>
      <c r="GA81" s="236"/>
      <c r="GB81" s="236"/>
      <c r="GC81" s="236"/>
      <c r="GD81" s="236"/>
      <c r="GE81" s="236"/>
      <c r="GF81" s="236"/>
      <c r="GG81" s="236"/>
      <c r="GH81" s="236"/>
      <c r="GI81" s="236"/>
      <c r="GJ81" s="236"/>
      <c r="GK81" s="236"/>
      <c r="GL81" s="236"/>
      <c r="GM81" s="236"/>
      <c r="GN81" s="236"/>
      <c r="GO81" s="236"/>
      <c r="GP81" s="236"/>
      <c r="GQ81" s="236"/>
      <c r="GR81" s="236"/>
      <c r="GS81" s="236"/>
      <c r="GT81" s="236"/>
      <c r="GU81" s="236"/>
      <c r="GV81" s="236"/>
      <c r="GW81" s="236"/>
      <c r="GX81" s="236"/>
      <c r="GY81" s="236"/>
    </row>
    <row r="82" s="211" customFormat="1" ht="16.5" customHeight="1" spans="1:207">
      <c r="A82" s="236"/>
      <c r="B82" s="236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36"/>
      <c r="AF82" s="236"/>
      <c r="AG82" s="236"/>
      <c r="AH82" s="236"/>
      <c r="AI82" s="236"/>
      <c r="AJ82" s="236"/>
      <c r="AK82" s="236"/>
      <c r="AL82" s="236"/>
      <c r="AM82" s="236"/>
      <c r="AN82" s="236"/>
      <c r="AO82" s="236"/>
      <c r="AP82" s="236"/>
      <c r="AQ82" s="236"/>
      <c r="AR82" s="236"/>
      <c r="AS82" s="236"/>
      <c r="AT82" s="236"/>
      <c r="AU82" s="236"/>
      <c r="AV82" s="236"/>
      <c r="AW82" s="236"/>
      <c r="AX82" s="236"/>
      <c r="AY82" s="236"/>
      <c r="AZ82" s="236"/>
      <c r="BA82" s="236"/>
      <c r="BB82" s="236"/>
      <c r="BC82" s="236"/>
      <c r="BD82" s="236"/>
      <c r="BE82" s="236"/>
      <c r="BF82" s="236"/>
      <c r="BG82" s="236"/>
      <c r="BH82" s="236"/>
      <c r="BI82" s="236"/>
      <c r="BJ82" s="236"/>
      <c r="BK82" s="236"/>
      <c r="BL82" s="236"/>
      <c r="BM82" s="236"/>
      <c r="BN82" s="236"/>
      <c r="BO82" s="236"/>
      <c r="BP82" s="236"/>
      <c r="BQ82" s="236"/>
      <c r="BR82" s="236"/>
      <c r="BS82" s="236"/>
      <c r="BT82" s="236"/>
      <c r="BU82" s="236"/>
      <c r="BV82" s="236"/>
      <c r="BW82" s="236"/>
      <c r="BX82" s="236"/>
      <c r="BY82" s="236"/>
      <c r="BZ82" s="236"/>
      <c r="CA82" s="236"/>
      <c r="CB82" s="236"/>
      <c r="CC82" s="236"/>
      <c r="CD82" s="236"/>
      <c r="CE82" s="236"/>
      <c r="CF82" s="236"/>
      <c r="CG82" s="236"/>
      <c r="CH82" s="236"/>
      <c r="CI82" s="236"/>
      <c r="CJ82" s="236"/>
      <c r="CK82" s="236"/>
      <c r="CL82" s="236"/>
      <c r="CM82" s="236"/>
      <c r="CN82" s="236"/>
      <c r="CO82" s="236"/>
      <c r="CP82" s="236"/>
      <c r="CQ82" s="236"/>
      <c r="CR82" s="236"/>
      <c r="CS82" s="236"/>
      <c r="CT82" s="236"/>
      <c r="CU82" s="236"/>
      <c r="CV82" s="236"/>
      <c r="CW82" s="236"/>
      <c r="CX82" s="236"/>
      <c r="CY82" s="236"/>
      <c r="CZ82" s="236"/>
      <c r="DA82" s="236"/>
      <c r="DB82" s="236"/>
      <c r="DC82" s="236"/>
      <c r="DD82" s="236"/>
      <c r="DE82" s="236"/>
      <c r="DF82" s="236"/>
      <c r="DG82" s="236"/>
      <c r="DH82" s="236"/>
      <c r="DI82" s="236"/>
      <c r="DJ82" s="236"/>
      <c r="DK82" s="236"/>
      <c r="DL82" s="236"/>
      <c r="DM82" s="236"/>
      <c r="DN82" s="236"/>
      <c r="DO82" s="236"/>
      <c r="DP82" s="236"/>
      <c r="DQ82" s="236"/>
      <c r="DR82" s="236"/>
      <c r="DS82" s="236"/>
      <c r="DT82" s="236"/>
      <c r="DU82" s="236"/>
      <c r="DV82" s="236"/>
      <c r="DW82" s="236"/>
      <c r="DX82" s="236"/>
      <c r="DY82" s="236"/>
      <c r="DZ82" s="236"/>
      <c r="EA82" s="236"/>
      <c r="EB82" s="236"/>
      <c r="EC82" s="236"/>
      <c r="ED82" s="236"/>
      <c r="EE82" s="236"/>
      <c r="EF82" s="236"/>
      <c r="EG82" s="236"/>
      <c r="EH82" s="236"/>
      <c r="EI82" s="236"/>
      <c r="EJ82" s="236"/>
      <c r="EK82" s="236"/>
      <c r="EL82" s="236"/>
      <c r="EM82" s="236"/>
      <c r="EN82" s="236"/>
      <c r="EO82" s="236"/>
      <c r="EP82" s="236"/>
      <c r="EQ82" s="236"/>
      <c r="ER82" s="236"/>
      <c r="ES82" s="236"/>
      <c r="ET82" s="236"/>
      <c r="EU82" s="236"/>
      <c r="EV82" s="236"/>
      <c r="EW82" s="236"/>
      <c r="EX82" s="236"/>
      <c r="EY82" s="236"/>
      <c r="EZ82" s="236"/>
      <c r="FA82" s="236"/>
      <c r="FB82" s="236"/>
      <c r="FC82" s="236"/>
      <c r="FD82" s="236"/>
      <c r="FE82" s="236"/>
      <c r="FF82" s="236"/>
      <c r="FG82" s="236"/>
      <c r="FH82" s="236"/>
      <c r="FI82" s="236"/>
      <c r="FJ82" s="236"/>
      <c r="FK82" s="236"/>
      <c r="FL82" s="236"/>
      <c r="FM82" s="236"/>
      <c r="FN82" s="236"/>
      <c r="FO82" s="236"/>
      <c r="FP82" s="236"/>
      <c r="FQ82" s="236"/>
      <c r="FR82" s="236"/>
      <c r="FS82" s="236"/>
      <c r="FT82" s="236"/>
      <c r="FU82" s="236"/>
      <c r="FV82" s="236"/>
      <c r="FW82" s="236"/>
      <c r="FX82" s="236"/>
      <c r="FY82" s="236"/>
      <c r="FZ82" s="236"/>
      <c r="GA82" s="236"/>
      <c r="GB82" s="236"/>
      <c r="GC82" s="236"/>
      <c r="GD82" s="236"/>
      <c r="GE82" s="236"/>
      <c r="GF82" s="236"/>
      <c r="GG82" s="236"/>
      <c r="GH82" s="236"/>
      <c r="GI82" s="236"/>
      <c r="GJ82" s="236"/>
      <c r="GK82" s="236"/>
      <c r="GL82" s="236"/>
      <c r="GM82" s="236"/>
      <c r="GN82" s="236"/>
      <c r="GO82" s="236"/>
      <c r="GP82" s="236"/>
      <c r="GQ82" s="236"/>
      <c r="GR82" s="236"/>
      <c r="GS82" s="236"/>
      <c r="GT82" s="236"/>
      <c r="GU82" s="236"/>
      <c r="GV82" s="236"/>
      <c r="GW82" s="236"/>
      <c r="GX82" s="236"/>
      <c r="GY82" s="236"/>
    </row>
    <row r="83" s="211" customFormat="1" ht="16.5" customHeight="1" spans="1:207">
      <c r="A83" s="236"/>
      <c r="B83" s="236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  <c r="AA83" s="236"/>
      <c r="AB83" s="236"/>
      <c r="AC83" s="236"/>
      <c r="AD83" s="236"/>
      <c r="AE83" s="236"/>
      <c r="AF83" s="236"/>
      <c r="AG83" s="236"/>
      <c r="AH83" s="236"/>
      <c r="AI83" s="236"/>
      <c r="AJ83" s="236"/>
      <c r="AK83" s="236"/>
      <c r="AL83" s="236"/>
      <c r="AM83" s="236"/>
      <c r="AN83" s="236"/>
      <c r="AO83" s="236"/>
      <c r="AP83" s="236"/>
      <c r="AQ83" s="236"/>
      <c r="AR83" s="236"/>
      <c r="AS83" s="236"/>
      <c r="AT83" s="236"/>
      <c r="AU83" s="236"/>
      <c r="AV83" s="236"/>
      <c r="AW83" s="236"/>
      <c r="AX83" s="236"/>
      <c r="AY83" s="236"/>
      <c r="AZ83" s="236"/>
      <c r="BA83" s="236"/>
      <c r="BB83" s="236"/>
      <c r="BC83" s="236"/>
      <c r="BD83" s="236"/>
      <c r="BE83" s="236"/>
      <c r="BF83" s="236"/>
      <c r="BG83" s="236"/>
      <c r="BH83" s="236"/>
      <c r="BI83" s="236"/>
      <c r="BJ83" s="236"/>
      <c r="BK83" s="236"/>
      <c r="BL83" s="236"/>
      <c r="BM83" s="236"/>
      <c r="BN83" s="236"/>
      <c r="BO83" s="236"/>
      <c r="BP83" s="236"/>
      <c r="BQ83" s="236"/>
      <c r="BR83" s="236"/>
      <c r="BS83" s="236"/>
      <c r="BT83" s="236"/>
      <c r="BU83" s="236"/>
      <c r="BV83" s="236"/>
      <c r="BW83" s="236"/>
      <c r="BX83" s="236"/>
      <c r="BY83" s="236"/>
      <c r="BZ83" s="236"/>
      <c r="CA83" s="236"/>
      <c r="CB83" s="236"/>
      <c r="CC83" s="236"/>
      <c r="CD83" s="236"/>
      <c r="CE83" s="236"/>
      <c r="CF83" s="236"/>
      <c r="CG83" s="236"/>
      <c r="CH83" s="236"/>
      <c r="CI83" s="236"/>
      <c r="CJ83" s="236"/>
      <c r="CK83" s="236"/>
      <c r="CL83" s="236"/>
      <c r="CM83" s="236"/>
      <c r="CN83" s="236"/>
      <c r="CO83" s="236"/>
      <c r="CP83" s="236"/>
      <c r="CQ83" s="236"/>
      <c r="CR83" s="236"/>
      <c r="CS83" s="236"/>
      <c r="CT83" s="236"/>
      <c r="CU83" s="236"/>
      <c r="CV83" s="236"/>
      <c r="CW83" s="236"/>
      <c r="CX83" s="236"/>
      <c r="CY83" s="236"/>
      <c r="CZ83" s="236"/>
      <c r="DA83" s="236"/>
      <c r="DB83" s="236"/>
      <c r="DC83" s="236"/>
      <c r="DD83" s="236"/>
      <c r="DE83" s="236"/>
      <c r="DF83" s="236"/>
      <c r="DG83" s="236"/>
      <c r="DH83" s="236"/>
      <c r="DI83" s="236"/>
      <c r="DJ83" s="236"/>
      <c r="DK83" s="236"/>
      <c r="DL83" s="236"/>
      <c r="DM83" s="236"/>
      <c r="DN83" s="236"/>
      <c r="DO83" s="236"/>
      <c r="DP83" s="236"/>
      <c r="DQ83" s="236"/>
      <c r="DR83" s="236"/>
      <c r="DS83" s="236"/>
      <c r="DT83" s="236"/>
      <c r="DU83" s="236"/>
      <c r="DV83" s="236"/>
      <c r="DW83" s="236"/>
      <c r="DX83" s="236"/>
      <c r="DY83" s="236"/>
      <c r="DZ83" s="236"/>
      <c r="EA83" s="236"/>
      <c r="EB83" s="236"/>
      <c r="EC83" s="236"/>
      <c r="ED83" s="236"/>
      <c r="EE83" s="236"/>
      <c r="EF83" s="236"/>
      <c r="EG83" s="236"/>
      <c r="EH83" s="236"/>
      <c r="EI83" s="236"/>
      <c r="EJ83" s="236"/>
      <c r="EK83" s="236"/>
      <c r="EL83" s="236"/>
      <c r="EM83" s="236"/>
      <c r="EN83" s="236"/>
      <c r="EO83" s="236"/>
      <c r="EP83" s="236"/>
      <c r="EQ83" s="236"/>
      <c r="ER83" s="236"/>
      <c r="ES83" s="236"/>
      <c r="ET83" s="236"/>
      <c r="EU83" s="236"/>
      <c r="EV83" s="236"/>
      <c r="EW83" s="236"/>
      <c r="EX83" s="236"/>
      <c r="EY83" s="236"/>
      <c r="EZ83" s="236"/>
      <c r="FA83" s="236"/>
      <c r="FB83" s="236"/>
      <c r="FC83" s="236"/>
      <c r="FD83" s="236"/>
      <c r="FE83" s="236"/>
      <c r="FF83" s="236"/>
      <c r="FG83" s="236"/>
      <c r="FH83" s="236"/>
      <c r="FI83" s="236"/>
      <c r="FJ83" s="236"/>
      <c r="FK83" s="236"/>
      <c r="FL83" s="236"/>
      <c r="FM83" s="236"/>
      <c r="FN83" s="236"/>
      <c r="FO83" s="236"/>
      <c r="FP83" s="236"/>
      <c r="FQ83" s="236"/>
      <c r="FR83" s="236"/>
      <c r="FS83" s="236"/>
      <c r="FT83" s="236"/>
      <c r="FU83" s="236"/>
      <c r="FV83" s="236"/>
      <c r="FW83" s="236"/>
      <c r="FX83" s="236"/>
      <c r="FY83" s="236"/>
      <c r="FZ83" s="236"/>
      <c r="GA83" s="236"/>
      <c r="GB83" s="236"/>
      <c r="GC83" s="236"/>
      <c r="GD83" s="236"/>
      <c r="GE83" s="236"/>
      <c r="GF83" s="236"/>
      <c r="GG83" s="236"/>
      <c r="GH83" s="236"/>
      <c r="GI83" s="236"/>
      <c r="GJ83" s="236"/>
      <c r="GK83" s="236"/>
      <c r="GL83" s="236"/>
      <c r="GM83" s="236"/>
      <c r="GN83" s="236"/>
      <c r="GO83" s="236"/>
      <c r="GP83" s="236"/>
      <c r="GQ83" s="236"/>
      <c r="GR83" s="236"/>
      <c r="GS83" s="236"/>
      <c r="GT83" s="236"/>
      <c r="GU83" s="236"/>
      <c r="GV83" s="236"/>
      <c r="GW83" s="236"/>
      <c r="GX83" s="236"/>
      <c r="GY83" s="236"/>
    </row>
    <row r="84" s="211" customFormat="1" ht="16.5" customHeight="1" spans="1:207">
      <c r="A84" s="236"/>
      <c r="B84" s="236"/>
      <c r="C84" s="236"/>
      <c r="D84" s="236"/>
      <c r="E84" s="236"/>
      <c r="F84" s="236"/>
      <c r="G84" s="245"/>
      <c r="H84" s="245"/>
      <c r="I84" s="236"/>
      <c r="J84" s="236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  <c r="AA84" s="236"/>
      <c r="AB84" s="236"/>
      <c r="AC84" s="236"/>
      <c r="AD84" s="236"/>
      <c r="AE84" s="236"/>
      <c r="AF84" s="236"/>
      <c r="AG84" s="236"/>
      <c r="AH84" s="236"/>
      <c r="AI84" s="236"/>
      <c r="AJ84" s="236"/>
      <c r="AK84" s="236"/>
      <c r="AL84" s="236"/>
      <c r="AM84" s="236"/>
      <c r="AN84" s="236"/>
      <c r="AO84" s="236"/>
      <c r="AP84" s="236"/>
      <c r="AQ84" s="236"/>
      <c r="AR84" s="236"/>
      <c r="AS84" s="236"/>
      <c r="AT84" s="236"/>
      <c r="AU84" s="236"/>
      <c r="AV84" s="236"/>
      <c r="AW84" s="236"/>
      <c r="AX84" s="236"/>
      <c r="AY84" s="236"/>
      <c r="AZ84" s="236"/>
      <c r="BA84" s="236"/>
      <c r="BB84" s="236"/>
      <c r="BC84" s="236"/>
      <c r="BD84" s="236"/>
      <c r="BE84" s="236"/>
      <c r="BF84" s="236"/>
      <c r="BG84" s="236"/>
      <c r="BH84" s="236"/>
      <c r="BI84" s="236"/>
      <c r="BJ84" s="236"/>
      <c r="BK84" s="236"/>
      <c r="BL84" s="236"/>
      <c r="BM84" s="236"/>
      <c r="BN84" s="236"/>
      <c r="BO84" s="236"/>
      <c r="BP84" s="236"/>
      <c r="BQ84" s="236"/>
      <c r="BR84" s="236"/>
      <c r="BS84" s="236"/>
      <c r="BT84" s="236"/>
      <c r="BU84" s="236"/>
      <c r="BV84" s="236"/>
      <c r="BW84" s="236"/>
      <c r="BX84" s="236"/>
      <c r="BY84" s="236"/>
      <c r="BZ84" s="236"/>
      <c r="CA84" s="236"/>
      <c r="CB84" s="236"/>
      <c r="CC84" s="236"/>
      <c r="CD84" s="236"/>
      <c r="CE84" s="236"/>
      <c r="CF84" s="236"/>
      <c r="CG84" s="236"/>
      <c r="CH84" s="236"/>
      <c r="CI84" s="236"/>
      <c r="CJ84" s="236"/>
      <c r="CK84" s="236"/>
      <c r="CL84" s="236"/>
      <c r="CM84" s="236"/>
      <c r="CN84" s="236"/>
      <c r="CO84" s="236"/>
      <c r="CP84" s="236"/>
      <c r="CQ84" s="236"/>
      <c r="CR84" s="236"/>
      <c r="CS84" s="236"/>
      <c r="CT84" s="236"/>
      <c r="CU84" s="236"/>
      <c r="CV84" s="236"/>
      <c r="CW84" s="236"/>
      <c r="CX84" s="236"/>
      <c r="CY84" s="236"/>
      <c r="CZ84" s="236"/>
      <c r="DA84" s="236"/>
      <c r="DB84" s="236"/>
      <c r="DC84" s="236"/>
      <c r="DD84" s="236"/>
      <c r="DE84" s="236"/>
      <c r="DF84" s="236"/>
      <c r="DG84" s="236"/>
      <c r="DH84" s="236"/>
      <c r="DI84" s="236"/>
      <c r="DJ84" s="236"/>
      <c r="DK84" s="236"/>
      <c r="DL84" s="236"/>
      <c r="DM84" s="236"/>
      <c r="DN84" s="236"/>
      <c r="DO84" s="236"/>
      <c r="DP84" s="236"/>
      <c r="DQ84" s="236"/>
      <c r="DR84" s="236"/>
      <c r="DS84" s="236"/>
      <c r="DT84" s="236"/>
      <c r="DU84" s="236"/>
      <c r="DV84" s="236"/>
      <c r="DW84" s="236"/>
      <c r="DX84" s="236"/>
      <c r="DY84" s="236"/>
      <c r="DZ84" s="236"/>
      <c r="EA84" s="236"/>
      <c r="EB84" s="236"/>
      <c r="EC84" s="236"/>
      <c r="ED84" s="236"/>
      <c r="EE84" s="236"/>
      <c r="EF84" s="236"/>
      <c r="EG84" s="236"/>
      <c r="EH84" s="236"/>
      <c r="EI84" s="236"/>
      <c r="EJ84" s="236"/>
      <c r="EK84" s="236"/>
      <c r="EL84" s="236"/>
      <c r="EM84" s="236"/>
      <c r="EN84" s="236"/>
      <c r="EO84" s="236"/>
      <c r="EP84" s="236"/>
      <c r="EQ84" s="236"/>
      <c r="ER84" s="236"/>
      <c r="ES84" s="236"/>
      <c r="ET84" s="236"/>
      <c r="EU84" s="236"/>
      <c r="EV84" s="236"/>
      <c r="EW84" s="236"/>
      <c r="EX84" s="236"/>
      <c r="EY84" s="236"/>
      <c r="EZ84" s="236"/>
      <c r="FA84" s="236"/>
      <c r="FB84" s="236"/>
      <c r="FC84" s="236"/>
      <c r="FD84" s="236"/>
      <c r="FE84" s="236"/>
      <c r="FF84" s="236"/>
      <c r="FG84" s="236"/>
      <c r="FH84" s="236"/>
      <c r="FI84" s="236"/>
      <c r="FJ84" s="236"/>
      <c r="FK84" s="236"/>
      <c r="FL84" s="236"/>
      <c r="FM84" s="236"/>
      <c r="FN84" s="236"/>
      <c r="FO84" s="236"/>
      <c r="FP84" s="236"/>
      <c r="FQ84" s="236"/>
      <c r="FR84" s="236"/>
      <c r="FS84" s="236"/>
      <c r="FT84" s="236"/>
      <c r="FU84" s="236"/>
      <c r="FV84" s="236"/>
      <c r="FW84" s="236"/>
      <c r="FX84" s="236"/>
      <c r="FY84" s="236"/>
      <c r="FZ84" s="236"/>
      <c r="GA84" s="236"/>
      <c r="GB84" s="236"/>
      <c r="GC84" s="236"/>
      <c r="GD84" s="236"/>
      <c r="GE84" s="236"/>
      <c r="GF84" s="236"/>
      <c r="GG84" s="236"/>
      <c r="GH84" s="236"/>
      <c r="GI84" s="236"/>
      <c r="GJ84" s="236"/>
      <c r="GK84" s="236"/>
      <c r="GL84" s="236"/>
      <c r="GM84" s="236"/>
      <c r="GN84" s="236"/>
      <c r="GO84" s="236"/>
      <c r="GP84" s="236"/>
      <c r="GQ84" s="236"/>
      <c r="GR84" s="236"/>
      <c r="GS84" s="236"/>
      <c r="GT84" s="236"/>
      <c r="GU84" s="236"/>
      <c r="GV84" s="236"/>
      <c r="GW84" s="236"/>
      <c r="GX84" s="236"/>
      <c r="GY84" s="236"/>
    </row>
    <row r="85" s="213" customFormat="1" ht="24" customHeight="1" spans="1:216">
      <c r="A85" s="236"/>
      <c r="B85" s="236"/>
      <c r="C85" s="236"/>
      <c r="D85" s="236"/>
      <c r="E85" s="236"/>
      <c r="F85" s="236"/>
      <c r="G85" s="236"/>
      <c r="H85" s="236"/>
      <c r="I85" s="236"/>
      <c r="J85" s="236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  <c r="AK85" s="236"/>
      <c r="AL85" s="236"/>
      <c r="AM85" s="236"/>
      <c r="AN85" s="236"/>
      <c r="AO85" s="236"/>
      <c r="AP85" s="236"/>
      <c r="AQ85" s="236"/>
      <c r="AR85" s="236"/>
      <c r="AS85" s="236"/>
      <c r="AT85" s="236"/>
      <c r="AU85" s="236"/>
      <c r="AV85" s="236"/>
      <c r="AW85" s="236"/>
      <c r="AX85" s="236"/>
      <c r="AY85" s="236"/>
      <c r="AZ85" s="236"/>
      <c r="BA85" s="236"/>
      <c r="BB85" s="236"/>
      <c r="BC85" s="236"/>
      <c r="BD85" s="236"/>
      <c r="BE85" s="236"/>
      <c r="BF85" s="236"/>
      <c r="BG85" s="236"/>
      <c r="BH85" s="236"/>
      <c r="BI85" s="236"/>
      <c r="BJ85" s="236"/>
      <c r="BK85" s="236"/>
      <c r="BL85" s="236"/>
      <c r="BM85" s="236"/>
      <c r="BN85" s="236"/>
      <c r="BO85" s="236"/>
      <c r="BP85" s="236"/>
      <c r="BQ85" s="236"/>
      <c r="BR85" s="236"/>
      <c r="BS85" s="236"/>
      <c r="BT85" s="236"/>
      <c r="BU85" s="236"/>
      <c r="BV85" s="236"/>
      <c r="BW85" s="236"/>
      <c r="BX85" s="236"/>
      <c r="BY85" s="236"/>
      <c r="BZ85" s="236"/>
      <c r="CA85" s="236"/>
      <c r="CB85" s="236"/>
      <c r="CC85" s="236"/>
      <c r="CD85" s="236"/>
      <c r="CE85" s="236"/>
      <c r="CF85" s="236"/>
      <c r="CG85" s="236"/>
      <c r="CH85" s="236"/>
      <c r="CI85" s="236"/>
      <c r="CJ85" s="236"/>
      <c r="CK85" s="236"/>
      <c r="CL85" s="236"/>
      <c r="CM85" s="236"/>
      <c r="CN85" s="236"/>
      <c r="CO85" s="236"/>
      <c r="CP85" s="236"/>
      <c r="CQ85" s="236"/>
      <c r="CR85" s="236"/>
      <c r="CS85" s="236"/>
      <c r="CT85" s="236"/>
      <c r="CU85" s="236"/>
      <c r="CV85" s="236"/>
      <c r="CW85" s="236"/>
      <c r="CX85" s="236"/>
      <c r="CY85" s="236"/>
      <c r="CZ85" s="236"/>
      <c r="DA85" s="236"/>
      <c r="DB85" s="236"/>
      <c r="DC85" s="236"/>
      <c r="DD85" s="236"/>
      <c r="DE85" s="236"/>
      <c r="DF85" s="236"/>
      <c r="DG85" s="236"/>
      <c r="DH85" s="236"/>
      <c r="DI85" s="236"/>
      <c r="DJ85" s="236"/>
      <c r="DK85" s="236"/>
      <c r="DL85" s="236"/>
      <c r="DM85" s="236"/>
      <c r="DN85" s="236"/>
      <c r="DO85" s="236"/>
      <c r="DP85" s="236"/>
      <c r="DQ85" s="236"/>
      <c r="DR85" s="236"/>
      <c r="DS85" s="236"/>
      <c r="DT85" s="236"/>
      <c r="DU85" s="236"/>
      <c r="DV85" s="236"/>
      <c r="DW85" s="236"/>
      <c r="DX85" s="236"/>
      <c r="DY85" s="236"/>
      <c r="DZ85" s="236"/>
      <c r="EA85" s="236"/>
      <c r="EB85" s="236"/>
      <c r="EC85" s="236"/>
      <c r="ED85" s="236"/>
      <c r="EE85" s="236"/>
      <c r="EF85" s="236"/>
      <c r="EG85" s="236"/>
      <c r="EH85" s="236"/>
      <c r="EI85" s="236"/>
      <c r="EJ85" s="236"/>
      <c r="EK85" s="236"/>
      <c r="EL85" s="236"/>
      <c r="EM85" s="236"/>
      <c r="EN85" s="236"/>
      <c r="EO85" s="236"/>
      <c r="EP85" s="236"/>
      <c r="EQ85" s="236"/>
      <c r="ER85" s="236"/>
      <c r="ES85" s="236"/>
      <c r="ET85" s="236"/>
      <c r="EU85" s="236"/>
      <c r="EV85" s="236"/>
      <c r="EW85" s="236"/>
      <c r="EX85" s="236"/>
      <c r="EY85" s="236"/>
      <c r="EZ85" s="236"/>
      <c r="FA85" s="236"/>
      <c r="FB85" s="236"/>
      <c r="FC85" s="236"/>
      <c r="FD85" s="236"/>
      <c r="FE85" s="236"/>
      <c r="FF85" s="236"/>
      <c r="FG85" s="236"/>
      <c r="FH85" s="236"/>
      <c r="FI85" s="236"/>
      <c r="FJ85" s="236"/>
      <c r="FK85" s="236"/>
      <c r="FL85" s="236"/>
      <c r="FM85" s="236"/>
      <c r="FN85" s="236"/>
      <c r="FO85" s="236"/>
      <c r="FP85" s="236"/>
      <c r="FQ85" s="236"/>
      <c r="FR85" s="236"/>
      <c r="FS85" s="236"/>
      <c r="FT85" s="236"/>
      <c r="FU85" s="236"/>
      <c r="FV85" s="236"/>
      <c r="FW85" s="236"/>
      <c r="FX85" s="236"/>
      <c r="FY85" s="236"/>
      <c r="FZ85" s="236"/>
      <c r="GA85" s="236"/>
      <c r="GB85" s="236"/>
      <c r="GC85" s="236"/>
      <c r="GD85" s="236"/>
      <c r="GE85" s="236"/>
      <c r="GF85" s="236"/>
      <c r="GG85" s="236"/>
      <c r="GH85" s="236"/>
      <c r="GI85" s="236"/>
      <c r="GJ85" s="236"/>
      <c r="GK85" s="236"/>
      <c r="GL85" s="236"/>
      <c r="GM85" s="236"/>
      <c r="GN85" s="236"/>
      <c r="GO85" s="236"/>
      <c r="GP85" s="236"/>
      <c r="GQ85" s="236"/>
      <c r="GR85" s="236"/>
      <c r="GS85" s="236"/>
      <c r="GT85" s="236"/>
      <c r="GU85" s="236"/>
      <c r="GV85" s="236"/>
      <c r="GW85" s="236"/>
      <c r="GX85" s="236"/>
      <c r="GY85" s="236"/>
      <c r="GZ85" s="236"/>
      <c r="HA85" s="236"/>
      <c r="HB85" s="236"/>
      <c r="HC85" s="236"/>
      <c r="HD85" s="236"/>
      <c r="HE85" s="236"/>
      <c r="HF85" s="236"/>
      <c r="HG85" s="236"/>
      <c r="HH85" s="236"/>
    </row>
    <row r="86" s="213" customFormat="1" ht="24" customHeight="1" spans="1:216">
      <c r="A86" s="236"/>
      <c r="B86" s="236"/>
      <c r="C86" s="236"/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A86" s="236"/>
      <c r="AB86" s="236"/>
      <c r="AC86" s="236"/>
      <c r="AD86" s="236"/>
      <c r="AE86" s="236"/>
      <c r="AF86" s="236"/>
      <c r="AG86" s="236"/>
      <c r="AH86" s="236"/>
      <c r="AI86" s="236"/>
      <c r="AJ86" s="236"/>
      <c r="AK86" s="236"/>
      <c r="AL86" s="236"/>
      <c r="AM86" s="236"/>
      <c r="AN86" s="236"/>
      <c r="AO86" s="236"/>
      <c r="AP86" s="236"/>
      <c r="AQ86" s="236"/>
      <c r="AR86" s="236"/>
      <c r="AS86" s="236"/>
      <c r="AT86" s="236"/>
      <c r="AU86" s="236"/>
      <c r="AV86" s="236"/>
      <c r="AW86" s="236"/>
      <c r="AX86" s="236"/>
      <c r="AY86" s="236"/>
      <c r="AZ86" s="236"/>
      <c r="BA86" s="236"/>
      <c r="BB86" s="236"/>
      <c r="BC86" s="236"/>
      <c r="BD86" s="236"/>
      <c r="BE86" s="236"/>
      <c r="BF86" s="236"/>
      <c r="BG86" s="236"/>
      <c r="BH86" s="236"/>
      <c r="BI86" s="236"/>
      <c r="BJ86" s="236"/>
      <c r="BK86" s="236"/>
      <c r="BL86" s="236"/>
      <c r="BM86" s="236"/>
      <c r="BN86" s="236"/>
      <c r="BO86" s="236"/>
      <c r="BP86" s="236"/>
      <c r="BQ86" s="236"/>
      <c r="BR86" s="236"/>
      <c r="BS86" s="236"/>
      <c r="BT86" s="236"/>
      <c r="BU86" s="236"/>
      <c r="BV86" s="236"/>
      <c r="BW86" s="236"/>
      <c r="BX86" s="236"/>
      <c r="BY86" s="236"/>
      <c r="BZ86" s="236"/>
      <c r="CA86" s="236"/>
      <c r="CB86" s="236"/>
      <c r="CC86" s="236"/>
      <c r="CD86" s="236"/>
      <c r="CE86" s="236"/>
      <c r="CF86" s="236"/>
      <c r="CG86" s="236"/>
      <c r="CH86" s="236"/>
      <c r="CI86" s="236"/>
      <c r="CJ86" s="236"/>
      <c r="CK86" s="236"/>
      <c r="CL86" s="236"/>
      <c r="CM86" s="236"/>
      <c r="CN86" s="236"/>
      <c r="CO86" s="236"/>
      <c r="CP86" s="236"/>
      <c r="CQ86" s="236"/>
      <c r="CR86" s="236"/>
      <c r="CS86" s="236"/>
      <c r="CT86" s="236"/>
      <c r="CU86" s="236"/>
      <c r="CV86" s="236"/>
      <c r="CW86" s="236"/>
      <c r="CX86" s="236"/>
      <c r="CY86" s="236"/>
      <c r="CZ86" s="236"/>
      <c r="DA86" s="236"/>
      <c r="DB86" s="236"/>
      <c r="DC86" s="236"/>
      <c r="DD86" s="236"/>
      <c r="DE86" s="236"/>
      <c r="DF86" s="236"/>
      <c r="DG86" s="236"/>
      <c r="DH86" s="236"/>
      <c r="DI86" s="236"/>
      <c r="DJ86" s="236"/>
      <c r="DK86" s="236"/>
      <c r="DL86" s="236"/>
      <c r="DM86" s="236"/>
      <c r="DN86" s="236"/>
      <c r="DO86" s="236"/>
      <c r="DP86" s="236"/>
      <c r="DQ86" s="236"/>
      <c r="DR86" s="236"/>
      <c r="DS86" s="236"/>
      <c r="DT86" s="236"/>
      <c r="DU86" s="236"/>
      <c r="DV86" s="236"/>
      <c r="DW86" s="236"/>
      <c r="DX86" s="236"/>
      <c r="DY86" s="236"/>
      <c r="DZ86" s="236"/>
      <c r="EA86" s="236"/>
      <c r="EB86" s="236"/>
      <c r="EC86" s="236"/>
      <c r="ED86" s="236"/>
      <c r="EE86" s="236"/>
      <c r="EF86" s="236"/>
      <c r="EG86" s="236"/>
      <c r="EH86" s="236"/>
      <c r="EI86" s="236"/>
      <c r="EJ86" s="236"/>
      <c r="EK86" s="236"/>
      <c r="EL86" s="236"/>
      <c r="EM86" s="236"/>
      <c r="EN86" s="236"/>
      <c r="EO86" s="236"/>
      <c r="EP86" s="236"/>
      <c r="EQ86" s="236"/>
      <c r="ER86" s="236"/>
      <c r="ES86" s="236"/>
      <c r="ET86" s="236"/>
      <c r="EU86" s="236"/>
      <c r="EV86" s="236"/>
      <c r="EW86" s="236"/>
      <c r="EX86" s="236"/>
      <c r="EY86" s="236"/>
      <c r="EZ86" s="236"/>
      <c r="FA86" s="236"/>
      <c r="FB86" s="236"/>
      <c r="FC86" s="236"/>
      <c r="FD86" s="236"/>
      <c r="FE86" s="236"/>
      <c r="FF86" s="236"/>
      <c r="FG86" s="236"/>
      <c r="FH86" s="236"/>
      <c r="FI86" s="236"/>
      <c r="FJ86" s="236"/>
      <c r="FK86" s="236"/>
      <c r="FL86" s="236"/>
      <c r="FM86" s="236"/>
      <c r="FN86" s="236"/>
      <c r="FO86" s="236"/>
      <c r="FP86" s="236"/>
      <c r="FQ86" s="236"/>
      <c r="FR86" s="236"/>
      <c r="FS86" s="236"/>
      <c r="FT86" s="236"/>
      <c r="FU86" s="236"/>
      <c r="FV86" s="236"/>
      <c r="FW86" s="236"/>
      <c r="FX86" s="236"/>
      <c r="FY86" s="236"/>
      <c r="FZ86" s="236"/>
      <c r="GA86" s="236"/>
      <c r="GB86" s="236"/>
      <c r="GC86" s="236"/>
      <c r="GD86" s="236"/>
      <c r="GE86" s="236"/>
      <c r="GF86" s="236"/>
      <c r="GG86" s="236"/>
      <c r="GH86" s="236"/>
      <c r="GI86" s="236"/>
      <c r="GJ86" s="236"/>
      <c r="GK86" s="236"/>
      <c r="GL86" s="236"/>
      <c r="GM86" s="236"/>
      <c r="GN86" s="236"/>
      <c r="GO86" s="236"/>
      <c r="GP86" s="236"/>
      <c r="GQ86" s="236"/>
      <c r="GR86" s="236"/>
      <c r="GS86" s="236"/>
      <c r="GT86" s="236"/>
      <c r="GU86" s="236"/>
      <c r="GV86" s="236"/>
      <c r="GW86" s="236"/>
      <c r="GX86" s="236"/>
      <c r="GY86" s="236"/>
      <c r="GZ86" s="236"/>
      <c r="HA86" s="236"/>
      <c r="HB86" s="236"/>
      <c r="HC86" s="236"/>
      <c r="HD86" s="236"/>
      <c r="HE86" s="236"/>
      <c r="HF86" s="236"/>
      <c r="HG86" s="236"/>
      <c r="HH86" s="236"/>
    </row>
    <row r="87" s="213" customFormat="1" ht="24" customHeight="1" spans="1:216">
      <c r="A87" s="236"/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  <c r="Z87" s="236"/>
      <c r="AA87" s="236"/>
      <c r="AB87" s="236"/>
      <c r="AC87" s="236"/>
      <c r="AD87" s="236"/>
      <c r="AE87" s="236"/>
      <c r="AF87" s="236"/>
      <c r="AG87" s="236"/>
      <c r="AH87" s="236"/>
      <c r="AI87" s="236"/>
      <c r="AJ87" s="236"/>
      <c r="AK87" s="236"/>
      <c r="AL87" s="236"/>
      <c r="AM87" s="236"/>
      <c r="AN87" s="236"/>
      <c r="AO87" s="236"/>
      <c r="AP87" s="236"/>
      <c r="AQ87" s="236"/>
      <c r="AR87" s="236"/>
      <c r="AS87" s="236"/>
      <c r="AT87" s="236"/>
      <c r="AU87" s="236"/>
      <c r="AV87" s="236"/>
      <c r="AW87" s="236"/>
      <c r="AX87" s="236"/>
      <c r="AY87" s="236"/>
      <c r="AZ87" s="236"/>
      <c r="BA87" s="236"/>
      <c r="BB87" s="236"/>
      <c r="BC87" s="236"/>
      <c r="BD87" s="236"/>
      <c r="BE87" s="236"/>
      <c r="BF87" s="236"/>
      <c r="BG87" s="236"/>
      <c r="BH87" s="236"/>
      <c r="BI87" s="236"/>
      <c r="BJ87" s="236"/>
      <c r="BK87" s="236"/>
      <c r="BL87" s="236"/>
      <c r="BM87" s="236"/>
      <c r="BN87" s="236"/>
      <c r="BO87" s="236"/>
      <c r="BP87" s="236"/>
      <c r="BQ87" s="236"/>
      <c r="BR87" s="236"/>
      <c r="BS87" s="236"/>
      <c r="BT87" s="236"/>
      <c r="BU87" s="236"/>
      <c r="BV87" s="236"/>
      <c r="BW87" s="236"/>
      <c r="BX87" s="236"/>
      <c r="BY87" s="236"/>
      <c r="BZ87" s="236"/>
      <c r="CA87" s="236"/>
      <c r="CB87" s="236"/>
      <c r="CC87" s="236"/>
      <c r="CD87" s="236"/>
      <c r="CE87" s="236"/>
      <c r="CF87" s="236"/>
      <c r="CG87" s="236"/>
      <c r="CH87" s="236"/>
      <c r="CI87" s="236"/>
      <c r="CJ87" s="236"/>
      <c r="CK87" s="236"/>
      <c r="CL87" s="236"/>
      <c r="CM87" s="236"/>
      <c r="CN87" s="236"/>
      <c r="CO87" s="236"/>
      <c r="CP87" s="236"/>
      <c r="CQ87" s="236"/>
      <c r="CR87" s="236"/>
      <c r="CS87" s="236"/>
      <c r="CT87" s="236"/>
      <c r="CU87" s="236"/>
      <c r="CV87" s="236"/>
      <c r="CW87" s="236"/>
      <c r="CX87" s="236"/>
      <c r="CY87" s="236"/>
      <c r="CZ87" s="236"/>
      <c r="DA87" s="236"/>
      <c r="DB87" s="236"/>
      <c r="DC87" s="236"/>
      <c r="DD87" s="236"/>
      <c r="DE87" s="236"/>
      <c r="DF87" s="236"/>
      <c r="DG87" s="236"/>
      <c r="DH87" s="236"/>
      <c r="DI87" s="236"/>
      <c r="DJ87" s="236"/>
      <c r="DK87" s="236"/>
      <c r="DL87" s="236"/>
      <c r="DM87" s="236"/>
      <c r="DN87" s="236"/>
      <c r="DO87" s="236"/>
      <c r="DP87" s="236"/>
      <c r="DQ87" s="236"/>
      <c r="DR87" s="236"/>
      <c r="DS87" s="236"/>
      <c r="DT87" s="236"/>
      <c r="DU87" s="236"/>
      <c r="DV87" s="236"/>
      <c r="DW87" s="236"/>
      <c r="DX87" s="236"/>
      <c r="DY87" s="236"/>
      <c r="DZ87" s="236"/>
      <c r="EA87" s="236"/>
      <c r="EB87" s="236"/>
      <c r="EC87" s="236"/>
      <c r="ED87" s="236"/>
      <c r="EE87" s="236"/>
      <c r="EF87" s="236"/>
      <c r="EG87" s="236"/>
      <c r="EH87" s="236"/>
      <c r="EI87" s="236"/>
      <c r="EJ87" s="236"/>
      <c r="EK87" s="236"/>
      <c r="EL87" s="236"/>
      <c r="EM87" s="236"/>
      <c r="EN87" s="236"/>
      <c r="EO87" s="236"/>
      <c r="EP87" s="236"/>
      <c r="EQ87" s="236"/>
      <c r="ER87" s="236"/>
      <c r="ES87" s="236"/>
      <c r="ET87" s="236"/>
      <c r="EU87" s="236"/>
      <c r="EV87" s="236"/>
      <c r="EW87" s="236"/>
      <c r="EX87" s="236"/>
      <c r="EY87" s="236"/>
      <c r="EZ87" s="236"/>
      <c r="FA87" s="236"/>
      <c r="FB87" s="236"/>
      <c r="FC87" s="236"/>
      <c r="FD87" s="236"/>
      <c r="FE87" s="236"/>
      <c r="FF87" s="236"/>
      <c r="FG87" s="236"/>
      <c r="FH87" s="236"/>
      <c r="FI87" s="236"/>
      <c r="FJ87" s="236"/>
      <c r="FK87" s="236"/>
      <c r="FL87" s="236"/>
      <c r="FM87" s="236"/>
      <c r="FN87" s="236"/>
      <c r="FO87" s="236"/>
      <c r="FP87" s="236"/>
      <c r="FQ87" s="236"/>
      <c r="FR87" s="236"/>
      <c r="FS87" s="236"/>
      <c r="FT87" s="236"/>
      <c r="FU87" s="236"/>
      <c r="FV87" s="236"/>
      <c r="FW87" s="236"/>
      <c r="FX87" s="236"/>
      <c r="FY87" s="236"/>
      <c r="FZ87" s="236"/>
      <c r="GA87" s="236"/>
      <c r="GB87" s="236"/>
      <c r="GC87" s="236"/>
      <c r="GD87" s="236"/>
      <c r="GE87" s="236"/>
      <c r="GF87" s="236"/>
      <c r="GG87" s="236"/>
      <c r="GH87" s="236"/>
      <c r="GI87" s="236"/>
      <c r="GJ87" s="236"/>
      <c r="GK87" s="236"/>
      <c r="GL87" s="236"/>
      <c r="GM87" s="236"/>
      <c r="GN87" s="236"/>
      <c r="GO87" s="236"/>
      <c r="GP87" s="236"/>
      <c r="GQ87" s="236"/>
      <c r="GR87" s="236"/>
      <c r="GS87" s="236"/>
      <c r="GT87" s="236"/>
      <c r="GU87" s="236"/>
      <c r="GV87" s="236"/>
      <c r="GW87" s="236"/>
      <c r="GX87" s="236"/>
      <c r="GY87" s="236"/>
      <c r="GZ87" s="236"/>
      <c r="HA87" s="236"/>
      <c r="HB87" s="236"/>
      <c r="HC87" s="236"/>
      <c r="HD87" s="236"/>
      <c r="HE87" s="236"/>
      <c r="HF87" s="236"/>
      <c r="HG87" s="236"/>
      <c r="HH87" s="236"/>
    </row>
    <row r="88" s="213" customFormat="1" ht="24" customHeight="1" spans="1:216">
      <c r="A88" s="236"/>
      <c r="B88" s="236"/>
      <c r="C88" s="236"/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A88" s="236"/>
      <c r="AB88" s="236"/>
      <c r="AC88" s="236"/>
      <c r="AD88" s="236"/>
      <c r="AE88" s="236"/>
      <c r="AF88" s="236"/>
      <c r="AG88" s="236"/>
      <c r="AH88" s="236"/>
      <c r="AI88" s="236"/>
      <c r="AJ88" s="236"/>
      <c r="AK88" s="236"/>
      <c r="AL88" s="236"/>
      <c r="AM88" s="236"/>
      <c r="AN88" s="236"/>
      <c r="AO88" s="236"/>
      <c r="AP88" s="236"/>
      <c r="AQ88" s="236"/>
      <c r="AR88" s="236"/>
      <c r="AS88" s="236"/>
      <c r="AT88" s="236"/>
      <c r="AU88" s="236"/>
      <c r="AV88" s="236"/>
      <c r="AW88" s="236"/>
      <c r="AX88" s="236"/>
      <c r="AY88" s="236"/>
      <c r="AZ88" s="236"/>
      <c r="BA88" s="236"/>
      <c r="BB88" s="236"/>
      <c r="BC88" s="236"/>
      <c r="BD88" s="236"/>
      <c r="BE88" s="236"/>
      <c r="BF88" s="236"/>
      <c r="BG88" s="236"/>
      <c r="BH88" s="236"/>
      <c r="BI88" s="236"/>
      <c r="BJ88" s="236"/>
      <c r="BK88" s="236"/>
      <c r="BL88" s="236"/>
      <c r="BM88" s="236"/>
      <c r="BN88" s="236"/>
      <c r="BO88" s="236"/>
      <c r="BP88" s="236"/>
      <c r="BQ88" s="236"/>
      <c r="BR88" s="236"/>
      <c r="BS88" s="236"/>
      <c r="BT88" s="236"/>
      <c r="BU88" s="236"/>
      <c r="BV88" s="236"/>
      <c r="BW88" s="236"/>
      <c r="BX88" s="236"/>
      <c r="BY88" s="236"/>
      <c r="BZ88" s="236"/>
      <c r="CA88" s="236"/>
      <c r="CB88" s="236"/>
      <c r="CC88" s="236"/>
      <c r="CD88" s="236"/>
      <c r="CE88" s="236"/>
      <c r="CF88" s="236"/>
      <c r="CG88" s="236"/>
      <c r="CH88" s="236"/>
      <c r="CI88" s="236"/>
      <c r="CJ88" s="236"/>
      <c r="CK88" s="236"/>
      <c r="CL88" s="236"/>
      <c r="CM88" s="236"/>
      <c r="CN88" s="236"/>
      <c r="CO88" s="236"/>
      <c r="CP88" s="236"/>
      <c r="CQ88" s="236"/>
      <c r="CR88" s="236"/>
      <c r="CS88" s="236"/>
      <c r="CT88" s="236"/>
      <c r="CU88" s="236"/>
      <c r="CV88" s="236"/>
      <c r="CW88" s="236"/>
      <c r="CX88" s="236"/>
      <c r="CY88" s="236"/>
      <c r="CZ88" s="236"/>
      <c r="DA88" s="236"/>
      <c r="DB88" s="236"/>
      <c r="DC88" s="236"/>
      <c r="DD88" s="236"/>
      <c r="DE88" s="236"/>
      <c r="DF88" s="236"/>
      <c r="DG88" s="236"/>
      <c r="DH88" s="236"/>
      <c r="DI88" s="236"/>
      <c r="DJ88" s="236"/>
      <c r="DK88" s="236"/>
      <c r="DL88" s="236"/>
      <c r="DM88" s="236"/>
      <c r="DN88" s="236"/>
      <c r="DO88" s="236"/>
      <c r="DP88" s="236"/>
      <c r="DQ88" s="236"/>
      <c r="DR88" s="236"/>
      <c r="DS88" s="236"/>
      <c r="DT88" s="236"/>
      <c r="DU88" s="236"/>
      <c r="DV88" s="236"/>
      <c r="DW88" s="236"/>
      <c r="DX88" s="236"/>
      <c r="DY88" s="236"/>
      <c r="DZ88" s="236"/>
      <c r="EA88" s="236"/>
      <c r="EB88" s="236"/>
      <c r="EC88" s="236"/>
      <c r="ED88" s="236"/>
      <c r="EE88" s="236"/>
      <c r="EF88" s="236"/>
      <c r="EG88" s="236"/>
      <c r="EH88" s="236"/>
      <c r="EI88" s="236"/>
      <c r="EJ88" s="236"/>
      <c r="EK88" s="236"/>
      <c r="EL88" s="236"/>
      <c r="EM88" s="236"/>
      <c r="EN88" s="236"/>
      <c r="EO88" s="236"/>
      <c r="EP88" s="236"/>
      <c r="EQ88" s="236"/>
      <c r="ER88" s="236"/>
      <c r="ES88" s="236"/>
      <c r="ET88" s="236"/>
      <c r="EU88" s="236"/>
      <c r="EV88" s="236"/>
      <c r="EW88" s="236"/>
      <c r="EX88" s="236"/>
      <c r="EY88" s="236"/>
      <c r="EZ88" s="236"/>
      <c r="FA88" s="236"/>
      <c r="FB88" s="236"/>
      <c r="FC88" s="236"/>
      <c r="FD88" s="236"/>
      <c r="FE88" s="236"/>
      <c r="FF88" s="236"/>
      <c r="FG88" s="236"/>
      <c r="FH88" s="236"/>
      <c r="FI88" s="236"/>
      <c r="FJ88" s="236"/>
      <c r="FK88" s="236"/>
      <c r="FL88" s="236"/>
      <c r="FM88" s="236"/>
      <c r="FN88" s="236"/>
      <c r="FO88" s="236"/>
      <c r="FP88" s="236"/>
      <c r="FQ88" s="236"/>
      <c r="FR88" s="236"/>
      <c r="FS88" s="236"/>
      <c r="FT88" s="236"/>
      <c r="FU88" s="236"/>
      <c r="FV88" s="236"/>
      <c r="FW88" s="236"/>
      <c r="FX88" s="236"/>
      <c r="FY88" s="236"/>
      <c r="FZ88" s="236"/>
      <c r="GA88" s="236"/>
      <c r="GB88" s="236"/>
      <c r="GC88" s="236"/>
      <c r="GD88" s="236"/>
      <c r="GE88" s="236"/>
      <c r="GF88" s="236"/>
      <c r="GG88" s="236"/>
      <c r="GH88" s="236"/>
      <c r="GI88" s="236"/>
      <c r="GJ88" s="236"/>
      <c r="GK88" s="236"/>
      <c r="GL88" s="236"/>
      <c r="GM88" s="236"/>
      <c r="GN88" s="236"/>
      <c r="GO88" s="236"/>
      <c r="GP88" s="236"/>
      <c r="GQ88" s="236"/>
      <c r="GR88" s="236"/>
      <c r="GS88" s="236"/>
      <c r="GT88" s="236"/>
      <c r="GU88" s="236"/>
      <c r="GV88" s="236"/>
      <c r="GW88" s="236"/>
      <c r="GX88" s="236"/>
      <c r="GY88" s="236"/>
      <c r="GZ88" s="236"/>
      <c r="HA88" s="236"/>
      <c r="HB88" s="236"/>
      <c r="HC88" s="236"/>
      <c r="HD88" s="236"/>
      <c r="HE88" s="236"/>
      <c r="HF88" s="236"/>
      <c r="HG88" s="236"/>
      <c r="HH88" s="236"/>
    </row>
    <row r="89" s="213" customFormat="1" ht="24" customHeight="1" spans="1:216">
      <c r="A89" s="236"/>
      <c r="B89" s="236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  <c r="AA89" s="236"/>
      <c r="AB89" s="236"/>
      <c r="AC89" s="236"/>
      <c r="AD89" s="236"/>
      <c r="AE89" s="236"/>
      <c r="AF89" s="236"/>
      <c r="AG89" s="236"/>
      <c r="AH89" s="236"/>
      <c r="AI89" s="236"/>
      <c r="AJ89" s="236"/>
      <c r="AK89" s="236"/>
      <c r="AL89" s="236"/>
      <c r="AM89" s="236"/>
      <c r="AN89" s="236"/>
      <c r="AO89" s="236"/>
      <c r="AP89" s="236"/>
      <c r="AQ89" s="236"/>
      <c r="AR89" s="236"/>
      <c r="AS89" s="236"/>
      <c r="AT89" s="236"/>
      <c r="AU89" s="236"/>
      <c r="AV89" s="236"/>
      <c r="AW89" s="236"/>
      <c r="AX89" s="236"/>
      <c r="AY89" s="236"/>
      <c r="AZ89" s="236"/>
      <c r="BA89" s="236"/>
      <c r="BB89" s="236"/>
      <c r="BC89" s="236"/>
      <c r="BD89" s="236"/>
      <c r="BE89" s="236"/>
      <c r="BF89" s="236"/>
      <c r="BG89" s="236"/>
      <c r="BH89" s="236"/>
      <c r="BI89" s="236"/>
      <c r="BJ89" s="236"/>
      <c r="BK89" s="236"/>
      <c r="BL89" s="236"/>
      <c r="BM89" s="236"/>
      <c r="BN89" s="236"/>
      <c r="BO89" s="236"/>
      <c r="BP89" s="236"/>
      <c r="BQ89" s="236"/>
      <c r="BR89" s="236"/>
      <c r="BS89" s="236"/>
      <c r="BT89" s="236"/>
      <c r="BU89" s="236"/>
      <c r="BV89" s="236"/>
      <c r="BW89" s="236"/>
      <c r="BX89" s="236"/>
      <c r="BY89" s="236"/>
      <c r="BZ89" s="236"/>
      <c r="CA89" s="236"/>
      <c r="CB89" s="236"/>
      <c r="CC89" s="236"/>
      <c r="CD89" s="236"/>
      <c r="CE89" s="236"/>
      <c r="CF89" s="236"/>
      <c r="CG89" s="236"/>
      <c r="CH89" s="236"/>
      <c r="CI89" s="236"/>
      <c r="CJ89" s="236"/>
      <c r="CK89" s="236"/>
      <c r="CL89" s="236"/>
      <c r="CM89" s="236"/>
      <c r="CN89" s="236"/>
      <c r="CO89" s="236"/>
      <c r="CP89" s="236"/>
      <c r="CQ89" s="236"/>
      <c r="CR89" s="236"/>
      <c r="CS89" s="236"/>
      <c r="CT89" s="236"/>
      <c r="CU89" s="236"/>
      <c r="CV89" s="236"/>
      <c r="CW89" s="236"/>
      <c r="CX89" s="236"/>
      <c r="CY89" s="236"/>
      <c r="CZ89" s="236"/>
      <c r="DA89" s="236"/>
      <c r="DB89" s="236"/>
      <c r="DC89" s="236"/>
      <c r="DD89" s="236"/>
      <c r="DE89" s="236"/>
      <c r="DF89" s="236"/>
      <c r="DG89" s="236"/>
      <c r="DH89" s="236"/>
      <c r="DI89" s="236"/>
      <c r="DJ89" s="236"/>
      <c r="DK89" s="236"/>
      <c r="DL89" s="236"/>
      <c r="DM89" s="236"/>
      <c r="DN89" s="236"/>
      <c r="DO89" s="236"/>
      <c r="DP89" s="236"/>
      <c r="DQ89" s="236"/>
      <c r="DR89" s="236"/>
      <c r="DS89" s="236"/>
      <c r="DT89" s="236"/>
      <c r="DU89" s="236"/>
      <c r="DV89" s="236"/>
      <c r="DW89" s="236"/>
      <c r="DX89" s="236"/>
      <c r="DY89" s="236"/>
      <c r="DZ89" s="236"/>
      <c r="EA89" s="236"/>
      <c r="EB89" s="236"/>
      <c r="EC89" s="236"/>
      <c r="ED89" s="236"/>
      <c r="EE89" s="236"/>
      <c r="EF89" s="236"/>
      <c r="EG89" s="236"/>
      <c r="EH89" s="236"/>
      <c r="EI89" s="236"/>
      <c r="EJ89" s="236"/>
      <c r="EK89" s="236"/>
      <c r="EL89" s="236"/>
      <c r="EM89" s="236"/>
      <c r="EN89" s="236"/>
      <c r="EO89" s="236"/>
      <c r="EP89" s="236"/>
      <c r="EQ89" s="236"/>
      <c r="ER89" s="236"/>
      <c r="ES89" s="236"/>
      <c r="ET89" s="236"/>
      <c r="EU89" s="236"/>
      <c r="EV89" s="236"/>
      <c r="EW89" s="236"/>
      <c r="EX89" s="236"/>
      <c r="EY89" s="236"/>
      <c r="EZ89" s="236"/>
      <c r="FA89" s="236"/>
      <c r="FB89" s="236"/>
      <c r="FC89" s="236"/>
      <c r="FD89" s="236"/>
      <c r="FE89" s="236"/>
      <c r="FF89" s="236"/>
      <c r="FG89" s="236"/>
      <c r="FH89" s="236"/>
      <c r="FI89" s="236"/>
      <c r="FJ89" s="236"/>
      <c r="FK89" s="236"/>
      <c r="FL89" s="236"/>
      <c r="FM89" s="236"/>
      <c r="FN89" s="236"/>
      <c r="FO89" s="236"/>
      <c r="FP89" s="236"/>
      <c r="FQ89" s="236"/>
      <c r="FR89" s="236"/>
      <c r="FS89" s="236"/>
      <c r="FT89" s="236"/>
      <c r="FU89" s="236"/>
      <c r="FV89" s="236"/>
      <c r="FW89" s="236"/>
      <c r="FX89" s="236"/>
      <c r="FY89" s="236"/>
      <c r="FZ89" s="236"/>
      <c r="GA89" s="236"/>
      <c r="GB89" s="236"/>
      <c r="GC89" s="236"/>
      <c r="GD89" s="236"/>
      <c r="GE89" s="236"/>
      <c r="GF89" s="236"/>
      <c r="GG89" s="236"/>
      <c r="GH89" s="236"/>
      <c r="GI89" s="236"/>
      <c r="GJ89" s="236"/>
      <c r="GK89" s="236"/>
      <c r="GL89" s="236"/>
      <c r="GM89" s="236"/>
      <c r="GN89" s="236"/>
      <c r="GO89" s="236"/>
      <c r="GP89" s="236"/>
      <c r="GQ89" s="236"/>
      <c r="GR89" s="236"/>
      <c r="GS89" s="236"/>
      <c r="GT89" s="236"/>
      <c r="GU89" s="236"/>
      <c r="GV89" s="236"/>
      <c r="GW89" s="236"/>
      <c r="GX89" s="236"/>
      <c r="GY89" s="236"/>
      <c r="GZ89" s="236"/>
      <c r="HA89" s="236"/>
      <c r="HB89" s="236"/>
      <c r="HC89" s="236"/>
      <c r="HD89" s="236"/>
      <c r="HE89" s="236"/>
      <c r="HF89" s="236"/>
      <c r="HG89" s="236"/>
      <c r="HH89" s="236"/>
    </row>
    <row r="90" s="213" customFormat="1" ht="24" customHeight="1" spans="1:216">
      <c r="A90" s="236"/>
      <c r="B90" s="236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36"/>
      <c r="AO90" s="236"/>
      <c r="AP90" s="236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  <c r="BE90" s="236"/>
      <c r="BF90" s="236"/>
      <c r="BG90" s="236"/>
      <c r="BH90" s="236"/>
      <c r="BI90" s="236"/>
      <c r="BJ90" s="236"/>
      <c r="BK90" s="236"/>
      <c r="BL90" s="236"/>
      <c r="BM90" s="236"/>
      <c r="BN90" s="236"/>
      <c r="BO90" s="236"/>
      <c r="BP90" s="236"/>
      <c r="BQ90" s="236"/>
      <c r="BR90" s="236"/>
      <c r="BS90" s="236"/>
      <c r="BT90" s="236"/>
      <c r="BU90" s="236"/>
      <c r="BV90" s="236"/>
      <c r="BW90" s="236"/>
      <c r="BX90" s="236"/>
      <c r="BY90" s="236"/>
      <c r="BZ90" s="236"/>
      <c r="CA90" s="236"/>
      <c r="CB90" s="236"/>
      <c r="CC90" s="236"/>
      <c r="CD90" s="236"/>
      <c r="CE90" s="236"/>
      <c r="CF90" s="236"/>
      <c r="CG90" s="236"/>
      <c r="CH90" s="236"/>
      <c r="CI90" s="236"/>
      <c r="CJ90" s="236"/>
      <c r="CK90" s="236"/>
      <c r="CL90" s="236"/>
      <c r="CM90" s="236"/>
      <c r="CN90" s="236"/>
      <c r="CO90" s="236"/>
      <c r="CP90" s="236"/>
      <c r="CQ90" s="236"/>
      <c r="CR90" s="236"/>
      <c r="CS90" s="236"/>
      <c r="CT90" s="236"/>
      <c r="CU90" s="236"/>
      <c r="CV90" s="236"/>
      <c r="CW90" s="236"/>
      <c r="CX90" s="236"/>
      <c r="CY90" s="236"/>
      <c r="CZ90" s="236"/>
      <c r="DA90" s="236"/>
      <c r="DB90" s="236"/>
      <c r="DC90" s="236"/>
      <c r="DD90" s="236"/>
      <c r="DE90" s="236"/>
      <c r="DF90" s="236"/>
      <c r="DG90" s="236"/>
      <c r="DH90" s="236"/>
      <c r="DI90" s="236"/>
      <c r="DJ90" s="236"/>
      <c r="DK90" s="236"/>
      <c r="DL90" s="236"/>
      <c r="DM90" s="236"/>
      <c r="DN90" s="236"/>
      <c r="DO90" s="236"/>
      <c r="DP90" s="236"/>
      <c r="DQ90" s="236"/>
      <c r="DR90" s="236"/>
      <c r="DS90" s="236"/>
      <c r="DT90" s="236"/>
      <c r="DU90" s="236"/>
      <c r="DV90" s="236"/>
      <c r="DW90" s="236"/>
      <c r="DX90" s="236"/>
      <c r="DY90" s="236"/>
      <c r="DZ90" s="236"/>
      <c r="EA90" s="236"/>
      <c r="EB90" s="236"/>
      <c r="EC90" s="236"/>
      <c r="ED90" s="236"/>
      <c r="EE90" s="236"/>
      <c r="EF90" s="236"/>
      <c r="EG90" s="236"/>
      <c r="EH90" s="236"/>
      <c r="EI90" s="236"/>
      <c r="EJ90" s="236"/>
      <c r="EK90" s="236"/>
      <c r="EL90" s="236"/>
      <c r="EM90" s="236"/>
      <c r="EN90" s="236"/>
      <c r="EO90" s="236"/>
      <c r="EP90" s="236"/>
      <c r="EQ90" s="236"/>
      <c r="ER90" s="236"/>
      <c r="ES90" s="236"/>
      <c r="ET90" s="236"/>
      <c r="EU90" s="236"/>
      <c r="EV90" s="236"/>
      <c r="EW90" s="236"/>
      <c r="EX90" s="236"/>
      <c r="EY90" s="236"/>
      <c r="EZ90" s="236"/>
      <c r="FA90" s="236"/>
      <c r="FB90" s="236"/>
      <c r="FC90" s="236"/>
      <c r="FD90" s="236"/>
      <c r="FE90" s="236"/>
      <c r="FF90" s="236"/>
      <c r="FG90" s="236"/>
      <c r="FH90" s="236"/>
      <c r="FI90" s="236"/>
      <c r="FJ90" s="236"/>
      <c r="FK90" s="236"/>
      <c r="FL90" s="236"/>
      <c r="FM90" s="236"/>
      <c r="FN90" s="236"/>
      <c r="FO90" s="236"/>
      <c r="FP90" s="236"/>
      <c r="FQ90" s="236"/>
      <c r="FR90" s="236"/>
      <c r="FS90" s="236"/>
      <c r="FT90" s="236"/>
      <c r="FU90" s="236"/>
      <c r="FV90" s="236"/>
      <c r="FW90" s="236"/>
      <c r="FX90" s="236"/>
      <c r="FY90" s="236"/>
      <c r="FZ90" s="236"/>
      <c r="GA90" s="236"/>
      <c r="GB90" s="236"/>
      <c r="GC90" s="236"/>
      <c r="GD90" s="236"/>
      <c r="GE90" s="236"/>
      <c r="GF90" s="236"/>
      <c r="GG90" s="236"/>
      <c r="GH90" s="236"/>
      <c r="GI90" s="236"/>
      <c r="GJ90" s="236"/>
      <c r="GK90" s="236"/>
      <c r="GL90" s="236"/>
      <c r="GM90" s="236"/>
      <c r="GN90" s="236"/>
      <c r="GO90" s="236"/>
      <c r="GP90" s="236"/>
      <c r="GQ90" s="236"/>
      <c r="GR90" s="236"/>
      <c r="GS90" s="236"/>
      <c r="GT90" s="236"/>
      <c r="GU90" s="236"/>
      <c r="GV90" s="236"/>
      <c r="GW90" s="236"/>
      <c r="GX90" s="236"/>
      <c r="GY90" s="236"/>
      <c r="GZ90" s="236"/>
      <c r="HA90" s="236"/>
      <c r="HB90" s="236"/>
      <c r="HC90" s="236"/>
      <c r="HD90" s="236"/>
      <c r="HE90" s="236"/>
      <c r="HF90" s="236"/>
      <c r="HG90" s="236"/>
      <c r="HH90" s="236"/>
    </row>
    <row r="91" s="213" customFormat="1" ht="24" customHeight="1" spans="1:216">
      <c r="A91" s="236"/>
      <c r="B91" s="236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  <c r="AA91" s="236"/>
      <c r="AB91" s="236"/>
      <c r="AC91" s="236"/>
      <c r="AD91" s="236"/>
      <c r="AE91" s="236"/>
      <c r="AF91" s="236"/>
      <c r="AG91" s="236"/>
      <c r="AH91" s="236"/>
      <c r="AI91" s="236"/>
      <c r="AJ91" s="236"/>
      <c r="AK91" s="236"/>
      <c r="AL91" s="236"/>
      <c r="AM91" s="236"/>
      <c r="AN91" s="236"/>
      <c r="AO91" s="236"/>
      <c r="AP91" s="236"/>
      <c r="AQ91" s="236"/>
      <c r="AR91" s="236"/>
      <c r="AS91" s="236"/>
      <c r="AT91" s="236"/>
      <c r="AU91" s="236"/>
      <c r="AV91" s="236"/>
      <c r="AW91" s="236"/>
      <c r="AX91" s="236"/>
      <c r="AY91" s="236"/>
      <c r="AZ91" s="236"/>
      <c r="BA91" s="236"/>
      <c r="BB91" s="236"/>
      <c r="BC91" s="236"/>
      <c r="BD91" s="236"/>
      <c r="BE91" s="236"/>
      <c r="BF91" s="236"/>
      <c r="BG91" s="236"/>
      <c r="BH91" s="236"/>
      <c r="BI91" s="236"/>
      <c r="BJ91" s="236"/>
      <c r="BK91" s="236"/>
      <c r="BL91" s="236"/>
      <c r="BM91" s="236"/>
      <c r="BN91" s="236"/>
      <c r="BO91" s="236"/>
      <c r="BP91" s="236"/>
      <c r="BQ91" s="236"/>
      <c r="BR91" s="236"/>
      <c r="BS91" s="236"/>
      <c r="BT91" s="236"/>
      <c r="BU91" s="236"/>
      <c r="BV91" s="236"/>
      <c r="BW91" s="236"/>
      <c r="BX91" s="236"/>
      <c r="BY91" s="236"/>
      <c r="BZ91" s="236"/>
      <c r="CA91" s="236"/>
      <c r="CB91" s="236"/>
      <c r="CC91" s="236"/>
      <c r="CD91" s="236"/>
      <c r="CE91" s="236"/>
      <c r="CF91" s="236"/>
      <c r="CG91" s="236"/>
      <c r="CH91" s="236"/>
      <c r="CI91" s="236"/>
      <c r="CJ91" s="236"/>
      <c r="CK91" s="236"/>
      <c r="CL91" s="236"/>
      <c r="CM91" s="236"/>
      <c r="CN91" s="236"/>
      <c r="CO91" s="236"/>
      <c r="CP91" s="236"/>
      <c r="CQ91" s="236"/>
      <c r="CR91" s="236"/>
      <c r="CS91" s="236"/>
      <c r="CT91" s="236"/>
      <c r="CU91" s="236"/>
      <c r="CV91" s="236"/>
      <c r="CW91" s="236"/>
      <c r="CX91" s="236"/>
      <c r="CY91" s="236"/>
      <c r="CZ91" s="236"/>
      <c r="DA91" s="236"/>
      <c r="DB91" s="236"/>
      <c r="DC91" s="236"/>
      <c r="DD91" s="236"/>
      <c r="DE91" s="236"/>
      <c r="DF91" s="236"/>
      <c r="DG91" s="236"/>
      <c r="DH91" s="236"/>
      <c r="DI91" s="236"/>
      <c r="DJ91" s="236"/>
      <c r="DK91" s="236"/>
      <c r="DL91" s="236"/>
      <c r="DM91" s="236"/>
      <c r="DN91" s="236"/>
      <c r="DO91" s="236"/>
      <c r="DP91" s="236"/>
      <c r="DQ91" s="236"/>
      <c r="DR91" s="236"/>
      <c r="DS91" s="236"/>
      <c r="DT91" s="236"/>
      <c r="DU91" s="236"/>
      <c r="DV91" s="236"/>
      <c r="DW91" s="236"/>
      <c r="DX91" s="236"/>
      <c r="DY91" s="236"/>
      <c r="DZ91" s="236"/>
      <c r="EA91" s="236"/>
      <c r="EB91" s="236"/>
      <c r="EC91" s="236"/>
      <c r="ED91" s="236"/>
      <c r="EE91" s="236"/>
      <c r="EF91" s="236"/>
      <c r="EG91" s="236"/>
      <c r="EH91" s="236"/>
      <c r="EI91" s="236"/>
      <c r="EJ91" s="236"/>
      <c r="EK91" s="236"/>
      <c r="EL91" s="236"/>
      <c r="EM91" s="236"/>
      <c r="EN91" s="236"/>
      <c r="EO91" s="236"/>
      <c r="EP91" s="236"/>
      <c r="EQ91" s="236"/>
      <c r="ER91" s="236"/>
      <c r="ES91" s="236"/>
      <c r="ET91" s="236"/>
      <c r="EU91" s="236"/>
      <c r="EV91" s="236"/>
      <c r="EW91" s="236"/>
      <c r="EX91" s="236"/>
      <c r="EY91" s="236"/>
      <c r="EZ91" s="236"/>
      <c r="FA91" s="236"/>
      <c r="FB91" s="236"/>
      <c r="FC91" s="236"/>
      <c r="FD91" s="236"/>
      <c r="FE91" s="236"/>
      <c r="FF91" s="236"/>
      <c r="FG91" s="236"/>
      <c r="FH91" s="236"/>
      <c r="FI91" s="236"/>
      <c r="FJ91" s="236"/>
      <c r="FK91" s="236"/>
      <c r="FL91" s="236"/>
      <c r="FM91" s="236"/>
      <c r="FN91" s="236"/>
      <c r="FO91" s="236"/>
      <c r="FP91" s="236"/>
      <c r="FQ91" s="236"/>
      <c r="FR91" s="236"/>
      <c r="FS91" s="236"/>
      <c r="FT91" s="236"/>
      <c r="FU91" s="236"/>
      <c r="FV91" s="236"/>
      <c r="FW91" s="236"/>
      <c r="FX91" s="236"/>
      <c r="FY91" s="236"/>
      <c r="FZ91" s="236"/>
      <c r="GA91" s="236"/>
      <c r="GB91" s="236"/>
      <c r="GC91" s="236"/>
      <c r="GD91" s="236"/>
      <c r="GE91" s="236"/>
      <c r="GF91" s="236"/>
      <c r="GG91" s="236"/>
      <c r="GH91" s="236"/>
      <c r="GI91" s="236"/>
      <c r="GJ91" s="236"/>
      <c r="GK91" s="236"/>
      <c r="GL91" s="236"/>
      <c r="GM91" s="236"/>
      <c r="GN91" s="236"/>
      <c r="GO91" s="236"/>
      <c r="GP91" s="236"/>
      <c r="GQ91" s="236"/>
      <c r="GR91" s="236"/>
      <c r="GS91" s="236"/>
      <c r="GT91" s="236"/>
      <c r="GU91" s="236"/>
      <c r="GV91" s="236"/>
      <c r="GW91" s="236"/>
      <c r="GX91" s="236"/>
      <c r="GY91" s="236"/>
      <c r="GZ91" s="236"/>
      <c r="HA91" s="236"/>
      <c r="HB91" s="236"/>
      <c r="HC91" s="236"/>
      <c r="HD91" s="236"/>
      <c r="HE91" s="236"/>
      <c r="HF91" s="236"/>
      <c r="HG91" s="236"/>
      <c r="HH91" s="236"/>
    </row>
    <row r="92" s="213" customFormat="1" ht="24" customHeight="1" spans="1:216">
      <c r="A92" s="236"/>
      <c r="B92" s="236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6"/>
      <c r="AH92" s="236"/>
      <c r="AI92" s="236"/>
      <c r="AJ92" s="236"/>
      <c r="AK92" s="236"/>
      <c r="AL92" s="236"/>
      <c r="AM92" s="236"/>
      <c r="AN92" s="236"/>
      <c r="AO92" s="236"/>
      <c r="AP92" s="236"/>
      <c r="AQ92" s="236"/>
      <c r="AR92" s="236"/>
      <c r="AS92" s="236"/>
      <c r="AT92" s="236"/>
      <c r="AU92" s="236"/>
      <c r="AV92" s="236"/>
      <c r="AW92" s="236"/>
      <c r="AX92" s="236"/>
      <c r="AY92" s="236"/>
      <c r="AZ92" s="236"/>
      <c r="BA92" s="236"/>
      <c r="BB92" s="236"/>
      <c r="BC92" s="236"/>
      <c r="BD92" s="236"/>
      <c r="BE92" s="236"/>
      <c r="BF92" s="236"/>
      <c r="BG92" s="236"/>
      <c r="BH92" s="236"/>
      <c r="BI92" s="236"/>
      <c r="BJ92" s="236"/>
      <c r="BK92" s="236"/>
      <c r="BL92" s="236"/>
      <c r="BM92" s="236"/>
      <c r="BN92" s="236"/>
      <c r="BO92" s="236"/>
      <c r="BP92" s="236"/>
      <c r="BQ92" s="236"/>
      <c r="BR92" s="236"/>
      <c r="BS92" s="236"/>
      <c r="BT92" s="236"/>
      <c r="BU92" s="236"/>
      <c r="BV92" s="236"/>
      <c r="BW92" s="236"/>
      <c r="BX92" s="236"/>
      <c r="BY92" s="236"/>
      <c r="BZ92" s="236"/>
      <c r="CA92" s="236"/>
      <c r="CB92" s="236"/>
      <c r="CC92" s="236"/>
      <c r="CD92" s="236"/>
      <c r="CE92" s="236"/>
      <c r="CF92" s="236"/>
      <c r="CG92" s="236"/>
      <c r="CH92" s="236"/>
      <c r="CI92" s="236"/>
      <c r="CJ92" s="236"/>
      <c r="CK92" s="236"/>
      <c r="CL92" s="236"/>
      <c r="CM92" s="236"/>
      <c r="CN92" s="236"/>
      <c r="CO92" s="236"/>
      <c r="CP92" s="236"/>
      <c r="CQ92" s="236"/>
      <c r="CR92" s="236"/>
      <c r="CS92" s="236"/>
      <c r="CT92" s="236"/>
      <c r="CU92" s="236"/>
      <c r="CV92" s="236"/>
      <c r="CW92" s="236"/>
      <c r="CX92" s="236"/>
      <c r="CY92" s="236"/>
      <c r="CZ92" s="236"/>
      <c r="DA92" s="236"/>
      <c r="DB92" s="236"/>
      <c r="DC92" s="236"/>
      <c r="DD92" s="236"/>
      <c r="DE92" s="236"/>
      <c r="DF92" s="236"/>
      <c r="DG92" s="236"/>
      <c r="DH92" s="236"/>
      <c r="DI92" s="236"/>
      <c r="DJ92" s="236"/>
      <c r="DK92" s="236"/>
      <c r="DL92" s="236"/>
      <c r="DM92" s="236"/>
      <c r="DN92" s="236"/>
      <c r="DO92" s="236"/>
      <c r="DP92" s="236"/>
      <c r="DQ92" s="236"/>
      <c r="DR92" s="236"/>
      <c r="DS92" s="236"/>
      <c r="DT92" s="236"/>
      <c r="DU92" s="236"/>
      <c r="DV92" s="236"/>
      <c r="DW92" s="236"/>
      <c r="DX92" s="236"/>
      <c r="DY92" s="236"/>
      <c r="DZ92" s="236"/>
      <c r="EA92" s="236"/>
      <c r="EB92" s="236"/>
      <c r="EC92" s="236"/>
      <c r="ED92" s="236"/>
      <c r="EE92" s="236"/>
      <c r="EF92" s="236"/>
      <c r="EG92" s="236"/>
      <c r="EH92" s="236"/>
      <c r="EI92" s="236"/>
      <c r="EJ92" s="236"/>
      <c r="EK92" s="236"/>
      <c r="EL92" s="236"/>
      <c r="EM92" s="236"/>
      <c r="EN92" s="236"/>
      <c r="EO92" s="236"/>
      <c r="EP92" s="236"/>
      <c r="EQ92" s="236"/>
      <c r="ER92" s="236"/>
      <c r="ES92" s="236"/>
      <c r="ET92" s="236"/>
      <c r="EU92" s="236"/>
      <c r="EV92" s="236"/>
      <c r="EW92" s="236"/>
      <c r="EX92" s="236"/>
      <c r="EY92" s="236"/>
      <c r="EZ92" s="236"/>
      <c r="FA92" s="236"/>
      <c r="FB92" s="236"/>
      <c r="FC92" s="236"/>
      <c r="FD92" s="236"/>
      <c r="FE92" s="236"/>
      <c r="FF92" s="236"/>
      <c r="FG92" s="236"/>
      <c r="FH92" s="236"/>
      <c r="FI92" s="236"/>
      <c r="FJ92" s="236"/>
      <c r="FK92" s="236"/>
      <c r="FL92" s="236"/>
      <c r="FM92" s="236"/>
      <c r="FN92" s="236"/>
      <c r="FO92" s="236"/>
      <c r="FP92" s="236"/>
      <c r="FQ92" s="236"/>
      <c r="FR92" s="236"/>
      <c r="FS92" s="236"/>
      <c r="FT92" s="236"/>
      <c r="FU92" s="236"/>
      <c r="FV92" s="236"/>
      <c r="FW92" s="236"/>
      <c r="FX92" s="236"/>
      <c r="FY92" s="236"/>
      <c r="FZ92" s="236"/>
      <c r="GA92" s="236"/>
      <c r="GB92" s="236"/>
      <c r="GC92" s="236"/>
      <c r="GD92" s="236"/>
      <c r="GE92" s="236"/>
      <c r="GF92" s="236"/>
      <c r="GG92" s="236"/>
      <c r="GH92" s="236"/>
      <c r="GI92" s="236"/>
      <c r="GJ92" s="236"/>
      <c r="GK92" s="236"/>
      <c r="GL92" s="236"/>
      <c r="GM92" s="236"/>
      <c r="GN92" s="236"/>
      <c r="GO92" s="236"/>
      <c r="GP92" s="236"/>
      <c r="GQ92" s="236"/>
      <c r="GR92" s="236"/>
      <c r="GS92" s="236"/>
      <c r="GT92" s="236"/>
      <c r="GU92" s="236"/>
      <c r="GV92" s="236"/>
      <c r="GW92" s="236"/>
      <c r="GX92" s="236"/>
      <c r="GY92" s="236"/>
      <c r="GZ92" s="236"/>
      <c r="HA92" s="236"/>
      <c r="HB92" s="236"/>
      <c r="HC92" s="236"/>
      <c r="HD92" s="236"/>
      <c r="HE92" s="236"/>
      <c r="HF92" s="236"/>
      <c r="HG92" s="236"/>
      <c r="HH92" s="236"/>
    </row>
    <row r="93" s="213" customFormat="1" ht="24" customHeight="1" spans="1:216">
      <c r="A93" s="236"/>
      <c r="B93" s="236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  <c r="AE93" s="236"/>
      <c r="AF93" s="236"/>
      <c r="AG93" s="236"/>
      <c r="AH93" s="236"/>
      <c r="AI93" s="236"/>
      <c r="AJ93" s="236"/>
      <c r="AK93" s="236"/>
      <c r="AL93" s="236"/>
      <c r="AM93" s="236"/>
      <c r="AN93" s="236"/>
      <c r="AO93" s="236"/>
      <c r="AP93" s="236"/>
      <c r="AQ93" s="236"/>
      <c r="AR93" s="236"/>
      <c r="AS93" s="236"/>
      <c r="AT93" s="236"/>
      <c r="AU93" s="236"/>
      <c r="AV93" s="236"/>
      <c r="AW93" s="236"/>
      <c r="AX93" s="236"/>
      <c r="AY93" s="236"/>
      <c r="AZ93" s="236"/>
      <c r="BA93" s="236"/>
      <c r="BB93" s="236"/>
      <c r="BC93" s="236"/>
      <c r="BD93" s="236"/>
      <c r="BE93" s="236"/>
      <c r="BF93" s="236"/>
      <c r="BG93" s="236"/>
      <c r="BH93" s="236"/>
      <c r="BI93" s="236"/>
      <c r="BJ93" s="236"/>
      <c r="BK93" s="236"/>
      <c r="BL93" s="236"/>
      <c r="BM93" s="236"/>
      <c r="BN93" s="236"/>
      <c r="BO93" s="236"/>
      <c r="BP93" s="236"/>
      <c r="BQ93" s="236"/>
      <c r="BR93" s="236"/>
      <c r="BS93" s="236"/>
      <c r="BT93" s="236"/>
      <c r="BU93" s="236"/>
      <c r="BV93" s="236"/>
      <c r="BW93" s="236"/>
      <c r="BX93" s="236"/>
      <c r="BY93" s="236"/>
      <c r="BZ93" s="236"/>
      <c r="CA93" s="236"/>
      <c r="CB93" s="236"/>
      <c r="CC93" s="236"/>
      <c r="CD93" s="236"/>
      <c r="CE93" s="236"/>
      <c r="CF93" s="236"/>
      <c r="CG93" s="236"/>
      <c r="CH93" s="236"/>
      <c r="CI93" s="236"/>
      <c r="CJ93" s="236"/>
      <c r="CK93" s="236"/>
      <c r="CL93" s="236"/>
      <c r="CM93" s="236"/>
      <c r="CN93" s="236"/>
      <c r="CO93" s="236"/>
      <c r="CP93" s="236"/>
      <c r="CQ93" s="236"/>
      <c r="CR93" s="236"/>
      <c r="CS93" s="236"/>
      <c r="CT93" s="236"/>
      <c r="CU93" s="236"/>
      <c r="CV93" s="236"/>
      <c r="CW93" s="236"/>
      <c r="CX93" s="236"/>
      <c r="CY93" s="236"/>
      <c r="CZ93" s="236"/>
      <c r="DA93" s="236"/>
      <c r="DB93" s="236"/>
      <c r="DC93" s="236"/>
      <c r="DD93" s="236"/>
      <c r="DE93" s="236"/>
      <c r="DF93" s="236"/>
      <c r="DG93" s="236"/>
      <c r="DH93" s="236"/>
      <c r="DI93" s="236"/>
      <c r="DJ93" s="236"/>
      <c r="DK93" s="236"/>
      <c r="DL93" s="236"/>
      <c r="DM93" s="236"/>
      <c r="DN93" s="236"/>
      <c r="DO93" s="236"/>
      <c r="DP93" s="236"/>
      <c r="DQ93" s="236"/>
      <c r="DR93" s="236"/>
      <c r="DS93" s="236"/>
      <c r="DT93" s="236"/>
      <c r="DU93" s="236"/>
      <c r="DV93" s="236"/>
      <c r="DW93" s="236"/>
      <c r="DX93" s="236"/>
      <c r="DY93" s="236"/>
      <c r="DZ93" s="236"/>
      <c r="EA93" s="236"/>
      <c r="EB93" s="236"/>
      <c r="EC93" s="236"/>
      <c r="ED93" s="236"/>
      <c r="EE93" s="236"/>
      <c r="EF93" s="236"/>
      <c r="EG93" s="236"/>
      <c r="EH93" s="236"/>
      <c r="EI93" s="236"/>
      <c r="EJ93" s="236"/>
      <c r="EK93" s="236"/>
      <c r="EL93" s="236"/>
      <c r="EM93" s="236"/>
      <c r="EN93" s="236"/>
      <c r="EO93" s="236"/>
      <c r="EP93" s="236"/>
      <c r="EQ93" s="236"/>
      <c r="ER93" s="236"/>
      <c r="ES93" s="236"/>
      <c r="ET93" s="236"/>
      <c r="EU93" s="236"/>
      <c r="EV93" s="236"/>
      <c r="EW93" s="236"/>
      <c r="EX93" s="236"/>
      <c r="EY93" s="236"/>
      <c r="EZ93" s="236"/>
      <c r="FA93" s="236"/>
      <c r="FB93" s="236"/>
      <c r="FC93" s="236"/>
      <c r="FD93" s="236"/>
      <c r="FE93" s="236"/>
      <c r="FF93" s="236"/>
      <c r="FG93" s="236"/>
      <c r="FH93" s="236"/>
      <c r="FI93" s="236"/>
      <c r="FJ93" s="236"/>
      <c r="FK93" s="236"/>
      <c r="FL93" s="236"/>
      <c r="FM93" s="236"/>
      <c r="FN93" s="236"/>
      <c r="FO93" s="236"/>
      <c r="FP93" s="236"/>
      <c r="FQ93" s="236"/>
      <c r="FR93" s="236"/>
      <c r="FS93" s="236"/>
      <c r="FT93" s="236"/>
      <c r="FU93" s="236"/>
      <c r="FV93" s="236"/>
      <c r="FW93" s="236"/>
      <c r="FX93" s="236"/>
      <c r="FY93" s="236"/>
      <c r="FZ93" s="236"/>
      <c r="GA93" s="236"/>
      <c r="GB93" s="236"/>
      <c r="GC93" s="236"/>
      <c r="GD93" s="236"/>
      <c r="GE93" s="236"/>
      <c r="GF93" s="236"/>
      <c r="GG93" s="236"/>
      <c r="GH93" s="236"/>
      <c r="GI93" s="236"/>
      <c r="GJ93" s="236"/>
      <c r="GK93" s="236"/>
      <c r="GL93" s="236"/>
      <c r="GM93" s="236"/>
      <c r="GN93" s="236"/>
      <c r="GO93" s="236"/>
      <c r="GP93" s="236"/>
      <c r="GQ93" s="236"/>
      <c r="GR93" s="236"/>
      <c r="GS93" s="236"/>
      <c r="GT93" s="236"/>
      <c r="GU93" s="236"/>
      <c r="GV93" s="236"/>
      <c r="GW93" s="236"/>
      <c r="GX93" s="236"/>
      <c r="GY93" s="236"/>
      <c r="GZ93" s="236"/>
      <c r="HA93" s="236"/>
      <c r="HB93" s="236"/>
      <c r="HC93" s="236"/>
      <c r="HD93" s="236"/>
      <c r="HE93" s="236"/>
      <c r="HF93" s="236"/>
      <c r="HG93" s="236"/>
      <c r="HH93" s="236"/>
    </row>
    <row r="94" s="213" customFormat="1" ht="24" customHeight="1" spans="1:216">
      <c r="A94" s="236"/>
      <c r="B94" s="236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6"/>
      <c r="AI94" s="236"/>
      <c r="AJ94" s="236"/>
      <c r="AK94" s="236"/>
      <c r="AL94" s="236"/>
      <c r="AM94" s="236"/>
      <c r="AN94" s="236"/>
      <c r="AO94" s="236"/>
      <c r="AP94" s="236"/>
      <c r="AQ94" s="236"/>
      <c r="AR94" s="236"/>
      <c r="AS94" s="236"/>
      <c r="AT94" s="236"/>
      <c r="AU94" s="236"/>
      <c r="AV94" s="236"/>
      <c r="AW94" s="236"/>
      <c r="AX94" s="236"/>
      <c r="AY94" s="236"/>
      <c r="AZ94" s="236"/>
      <c r="BA94" s="236"/>
      <c r="BB94" s="236"/>
      <c r="BC94" s="236"/>
      <c r="BD94" s="236"/>
      <c r="BE94" s="236"/>
      <c r="BF94" s="236"/>
      <c r="BG94" s="236"/>
      <c r="BH94" s="236"/>
      <c r="BI94" s="236"/>
      <c r="BJ94" s="236"/>
      <c r="BK94" s="236"/>
      <c r="BL94" s="236"/>
      <c r="BM94" s="236"/>
      <c r="BN94" s="236"/>
      <c r="BO94" s="236"/>
      <c r="BP94" s="236"/>
      <c r="BQ94" s="236"/>
      <c r="BR94" s="236"/>
      <c r="BS94" s="236"/>
      <c r="BT94" s="236"/>
      <c r="BU94" s="236"/>
      <c r="BV94" s="236"/>
      <c r="BW94" s="236"/>
      <c r="BX94" s="236"/>
      <c r="BY94" s="236"/>
      <c r="BZ94" s="236"/>
      <c r="CA94" s="236"/>
      <c r="CB94" s="236"/>
      <c r="CC94" s="236"/>
      <c r="CD94" s="236"/>
      <c r="CE94" s="236"/>
      <c r="CF94" s="236"/>
      <c r="CG94" s="236"/>
      <c r="CH94" s="236"/>
      <c r="CI94" s="236"/>
      <c r="CJ94" s="236"/>
      <c r="CK94" s="236"/>
      <c r="CL94" s="236"/>
      <c r="CM94" s="236"/>
      <c r="CN94" s="236"/>
      <c r="CO94" s="236"/>
      <c r="CP94" s="236"/>
      <c r="CQ94" s="236"/>
      <c r="CR94" s="236"/>
      <c r="CS94" s="236"/>
      <c r="CT94" s="236"/>
      <c r="CU94" s="236"/>
      <c r="CV94" s="236"/>
      <c r="CW94" s="236"/>
      <c r="CX94" s="236"/>
      <c r="CY94" s="236"/>
      <c r="CZ94" s="236"/>
      <c r="DA94" s="236"/>
      <c r="DB94" s="236"/>
      <c r="DC94" s="236"/>
      <c r="DD94" s="236"/>
      <c r="DE94" s="236"/>
      <c r="DF94" s="236"/>
      <c r="DG94" s="236"/>
      <c r="DH94" s="236"/>
      <c r="DI94" s="236"/>
      <c r="DJ94" s="236"/>
      <c r="DK94" s="236"/>
      <c r="DL94" s="236"/>
      <c r="DM94" s="236"/>
      <c r="DN94" s="236"/>
      <c r="DO94" s="236"/>
      <c r="DP94" s="236"/>
      <c r="DQ94" s="236"/>
      <c r="DR94" s="236"/>
      <c r="DS94" s="236"/>
      <c r="DT94" s="236"/>
      <c r="DU94" s="236"/>
      <c r="DV94" s="236"/>
      <c r="DW94" s="236"/>
      <c r="DX94" s="236"/>
      <c r="DY94" s="236"/>
      <c r="DZ94" s="236"/>
      <c r="EA94" s="236"/>
      <c r="EB94" s="236"/>
      <c r="EC94" s="236"/>
      <c r="ED94" s="236"/>
      <c r="EE94" s="236"/>
      <c r="EF94" s="236"/>
      <c r="EG94" s="236"/>
      <c r="EH94" s="236"/>
      <c r="EI94" s="236"/>
      <c r="EJ94" s="236"/>
      <c r="EK94" s="236"/>
      <c r="EL94" s="236"/>
      <c r="EM94" s="236"/>
      <c r="EN94" s="236"/>
      <c r="EO94" s="236"/>
      <c r="EP94" s="236"/>
      <c r="EQ94" s="236"/>
      <c r="ER94" s="236"/>
      <c r="ES94" s="236"/>
      <c r="ET94" s="236"/>
      <c r="EU94" s="236"/>
      <c r="EV94" s="236"/>
      <c r="EW94" s="236"/>
      <c r="EX94" s="236"/>
      <c r="EY94" s="236"/>
      <c r="EZ94" s="236"/>
      <c r="FA94" s="236"/>
      <c r="FB94" s="236"/>
      <c r="FC94" s="236"/>
      <c r="FD94" s="236"/>
      <c r="FE94" s="236"/>
      <c r="FF94" s="236"/>
      <c r="FG94" s="236"/>
      <c r="FH94" s="236"/>
      <c r="FI94" s="236"/>
      <c r="FJ94" s="236"/>
      <c r="FK94" s="236"/>
      <c r="FL94" s="236"/>
      <c r="FM94" s="236"/>
      <c r="FN94" s="236"/>
      <c r="FO94" s="236"/>
      <c r="FP94" s="236"/>
      <c r="FQ94" s="236"/>
      <c r="FR94" s="236"/>
      <c r="FS94" s="236"/>
      <c r="FT94" s="236"/>
      <c r="FU94" s="236"/>
      <c r="FV94" s="236"/>
      <c r="FW94" s="236"/>
      <c r="FX94" s="236"/>
      <c r="FY94" s="236"/>
      <c r="FZ94" s="236"/>
      <c r="GA94" s="236"/>
      <c r="GB94" s="236"/>
      <c r="GC94" s="236"/>
      <c r="GD94" s="236"/>
      <c r="GE94" s="236"/>
      <c r="GF94" s="236"/>
      <c r="GG94" s="236"/>
      <c r="GH94" s="236"/>
      <c r="GI94" s="236"/>
      <c r="GJ94" s="236"/>
      <c r="GK94" s="236"/>
      <c r="GL94" s="236"/>
      <c r="GM94" s="236"/>
      <c r="GN94" s="236"/>
      <c r="GO94" s="236"/>
      <c r="GP94" s="236"/>
      <c r="GQ94" s="236"/>
      <c r="GR94" s="236"/>
      <c r="GS94" s="236"/>
      <c r="GT94" s="236"/>
      <c r="GU94" s="236"/>
      <c r="GV94" s="236"/>
      <c r="GW94" s="236"/>
      <c r="GX94" s="236"/>
      <c r="GY94" s="236"/>
      <c r="GZ94" s="236"/>
      <c r="HA94" s="236"/>
      <c r="HB94" s="236"/>
      <c r="HC94" s="236"/>
      <c r="HD94" s="236"/>
      <c r="HE94" s="236"/>
      <c r="HF94" s="236"/>
      <c r="HG94" s="236"/>
      <c r="HH94" s="236"/>
    </row>
    <row r="95" s="213" customFormat="1" ht="24" customHeight="1" spans="1:216">
      <c r="A95" s="236"/>
      <c r="B95" s="236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36"/>
      <c r="AH95" s="236"/>
      <c r="AI95" s="236"/>
      <c r="AJ95" s="236"/>
      <c r="AK95" s="236"/>
      <c r="AL95" s="236"/>
      <c r="AM95" s="236"/>
      <c r="AN95" s="236"/>
      <c r="AO95" s="236"/>
      <c r="AP95" s="236"/>
      <c r="AQ95" s="236"/>
      <c r="AR95" s="236"/>
      <c r="AS95" s="236"/>
      <c r="AT95" s="236"/>
      <c r="AU95" s="236"/>
      <c r="AV95" s="236"/>
      <c r="AW95" s="236"/>
      <c r="AX95" s="236"/>
      <c r="AY95" s="236"/>
      <c r="AZ95" s="236"/>
      <c r="BA95" s="236"/>
      <c r="BB95" s="236"/>
      <c r="BC95" s="236"/>
      <c r="BD95" s="236"/>
      <c r="BE95" s="236"/>
      <c r="BF95" s="236"/>
      <c r="BG95" s="236"/>
      <c r="BH95" s="236"/>
      <c r="BI95" s="236"/>
      <c r="BJ95" s="236"/>
      <c r="BK95" s="236"/>
      <c r="BL95" s="236"/>
      <c r="BM95" s="236"/>
      <c r="BN95" s="236"/>
      <c r="BO95" s="236"/>
      <c r="BP95" s="236"/>
      <c r="BQ95" s="236"/>
      <c r="BR95" s="236"/>
      <c r="BS95" s="236"/>
      <c r="BT95" s="236"/>
      <c r="BU95" s="236"/>
      <c r="BV95" s="236"/>
      <c r="BW95" s="236"/>
      <c r="BX95" s="236"/>
      <c r="BY95" s="236"/>
      <c r="BZ95" s="236"/>
      <c r="CA95" s="236"/>
      <c r="CB95" s="236"/>
      <c r="CC95" s="236"/>
      <c r="CD95" s="236"/>
      <c r="CE95" s="236"/>
      <c r="CF95" s="236"/>
      <c r="CG95" s="236"/>
      <c r="CH95" s="236"/>
      <c r="CI95" s="236"/>
      <c r="CJ95" s="236"/>
      <c r="CK95" s="236"/>
      <c r="CL95" s="236"/>
      <c r="CM95" s="236"/>
      <c r="CN95" s="236"/>
      <c r="CO95" s="236"/>
      <c r="CP95" s="236"/>
      <c r="CQ95" s="236"/>
      <c r="CR95" s="236"/>
      <c r="CS95" s="236"/>
      <c r="CT95" s="236"/>
      <c r="CU95" s="236"/>
      <c r="CV95" s="236"/>
      <c r="CW95" s="236"/>
      <c r="CX95" s="236"/>
      <c r="CY95" s="236"/>
      <c r="CZ95" s="236"/>
      <c r="DA95" s="236"/>
      <c r="DB95" s="236"/>
      <c r="DC95" s="236"/>
      <c r="DD95" s="236"/>
      <c r="DE95" s="236"/>
      <c r="DF95" s="236"/>
      <c r="DG95" s="236"/>
      <c r="DH95" s="236"/>
      <c r="DI95" s="236"/>
      <c r="DJ95" s="236"/>
      <c r="DK95" s="236"/>
      <c r="DL95" s="236"/>
      <c r="DM95" s="236"/>
      <c r="DN95" s="236"/>
      <c r="DO95" s="236"/>
      <c r="DP95" s="236"/>
      <c r="DQ95" s="236"/>
      <c r="DR95" s="236"/>
      <c r="DS95" s="236"/>
      <c r="DT95" s="236"/>
      <c r="DU95" s="236"/>
      <c r="DV95" s="236"/>
      <c r="DW95" s="236"/>
      <c r="DX95" s="236"/>
      <c r="DY95" s="236"/>
      <c r="DZ95" s="236"/>
      <c r="EA95" s="236"/>
      <c r="EB95" s="236"/>
      <c r="EC95" s="236"/>
      <c r="ED95" s="236"/>
      <c r="EE95" s="236"/>
      <c r="EF95" s="236"/>
      <c r="EG95" s="236"/>
      <c r="EH95" s="236"/>
      <c r="EI95" s="236"/>
      <c r="EJ95" s="236"/>
      <c r="EK95" s="236"/>
      <c r="EL95" s="236"/>
      <c r="EM95" s="236"/>
      <c r="EN95" s="236"/>
      <c r="EO95" s="236"/>
      <c r="EP95" s="236"/>
      <c r="EQ95" s="236"/>
      <c r="ER95" s="236"/>
      <c r="ES95" s="236"/>
      <c r="ET95" s="236"/>
      <c r="EU95" s="236"/>
      <c r="EV95" s="236"/>
      <c r="EW95" s="236"/>
      <c r="EX95" s="236"/>
      <c r="EY95" s="236"/>
      <c r="EZ95" s="236"/>
      <c r="FA95" s="236"/>
      <c r="FB95" s="236"/>
      <c r="FC95" s="236"/>
      <c r="FD95" s="236"/>
      <c r="FE95" s="236"/>
      <c r="FF95" s="236"/>
      <c r="FG95" s="236"/>
      <c r="FH95" s="236"/>
      <c r="FI95" s="236"/>
      <c r="FJ95" s="236"/>
      <c r="FK95" s="236"/>
      <c r="FL95" s="236"/>
      <c r="FM95" s="236"/>
      <c r="FN95" s="236"/>
      <c r="FO95" s="236"/>
      <c r="FP95" s="236"/>
      <c r="FQ95" s="236"/>
      <c r="FR95" s="236"/>
      <c r="FS95" s="236"/>
      <c r="FT95" s="236"/>
      <c r="FU95" s="236"/>
      <c r="FV95" s="236"/>
      <c r="FW95" s="236"/>
      <c r="FX95" s="236"/>
      <c r="FY95" s="236"/>
      <c r="FZ95" s="236"/>
      <c r="GA95" s="236"/>
      <c r="GB95" s="236"/>
      <c r="GC95" s="236"/>
      <c r="GD95" s="236"/>
      <c r="GE95" s="236"/>
      <c r="GF95" s="236"/>
      <c r="GG95" s="236"/>
      <c r="GH95" s="236"/>
      <c r="GI95" s="236"/>
      <c r="GJ95" s="236"/>
      <c r="GK95" s="236"/>
      <c r="GL95" s="236"/>
      <c r="GM95" s="236"/>
      <c r="GN95" s="236"/>
      <c r="GO95" s="236"/>
      <c r="GP95" s="236"/>
      <c r="GQ95" s="236"/>
      <c r="GR95" s="236"/>
      <c r="GS95" s="236"/>
      <c r="GT95" s="236"/>
      <c r="GU95" s="236"/>
      <c r="GV95" s="236"/>
      <c r="GW95" s="236"/>
      <c r="GX95" s="236"/>
      <c r="GY95" s="236"/>
      <c r="GZ95" s="236"/>
      <c r="HA95" s="236"/>
      <c r="HB95" s="236"/>
      <c r="HC95" s="236"/>
      <c r="HD95" s="236"/>
      <c r="HE95" s="236"/>
      <c r="HF95" s="236"/>
      <c r="HG95" s="236"/>
      <c r="HH95" s="236"/>
    </row>
    <row r="96" s="213" customFormat="1" ht="24" customHeight="1" spans="1:216">
      <c r="A96" s="236"/>
      <c r="B96" s="236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6"/>
      <c r="AI96" s="236"/>
      <c r="AJ96" s="236"/>
      <c r="AK96" s="236"/>
      <c r="AL96" s="236"/>
      <c r="AM96" s="236"/>
      <c r="AN96" s="236"/>
      <c r="AO96" s="236"/>
      <c r="AP96" s="236"/>
      <c r="AQ96" s="236"/>
      <c r="AR96" s="236"/>
      <c r="AS96" s="236"/>
      <c r="AT96" s="236"/>
      <c r="AU96" s="236"/>
      <c r="AV96" s="236"/>
      <c r="AW96" s="236"/>
      <c r="AX96" s="236"/>
      <c r="AY96" s="236"/>
      <c r="AZ96" s="236"/>
      <c r="BA96" s="236"/>
      <c r="BB96" s="236"/>
      <c r="BC96" s="236"/>
      <c r="BD96" s="236"/>
      <c r="BE96" s="236"/>
      <c r="BF96" s="236"/>
      <c r="BG96" s="236"/>
      <c r="BH96" s="236"/>
      <c r="BI96" s="236"/>
      <c r="BJ96" s="236"/>
      <c r="BK96" s="236"/>
      <c r="BL96" s="236"/>
      <c r="BM96" s="236"/>
      <c r="BN96" s="236"/>
      <c r="BO96" s="236"/>
      <c r="BP96" s="236"/>
      <c r="BQ96" s="236"/>
      <c r="BR96" s="236"/>
      <c r="BS96" s="236"/>
      <c r="BT96" s="236"/>
      <c r="BU96" s="236"/>
      <c r="BV96" s="236"/>
      <c r="BW96" s="236"/>
      <c r="BX96" s="236"/>
      <c r="BY96" s="236"/>
      <c r="BZ96" s="236"/>
      <c r="CA96" s="236"/>
      <c r="CB96" s="236"/>
      <c r="CC96" s="236"/>
      <c r="CD96" s="236"/>
      <c r="CE96" s="236"/>
      <c r="CF96" s="236"/>
      <c r="CG96" s="236"/>
      <c r="CH96" s="236"/>
      <c r="CI96" s="236"/>
      <c r="CJ96" s="236"/>
      <c r="CK96" s="236"/>
      <c r="CL96" s="236"/>
      <c r="CM96" s="236"/>
      <c r="CN96" s="236"/>
      <c r="CO96" s="236"/>
      <c r="CP96" s="236"/>
      <c r="CQ96" s="236"/>
      <c r="CR96" s="236"/>
      <c r="CS96" s="236"/>
      <c r="CT96" s="236"/>
      <c r="CU96" s="236"/>
      <c r="CV96" s="236"/>
      <c r="CW96" s="236"/>
      <c r="CX96" s="236"/>
      <c r="CY96" s="236"/>
      <c r="CZ96" s="236"/>
      <c r="DA96" s="236"/>
      <c r="DB96" s="236"/>
      <c r="DC96" s="236"/>
      <c r="DD96" s="236"/>
      <c r="DE96" s="236"/>
      <c r="DF96" s="236"/>
      <c r="DG96" s="236"/>
      <c r="DH96" s="236"/>
      <c r="DI96" s="236"/>
      <c r="DJ96" s="236"/>
      <c r="DK96" s="236"/>
      <c r="DL96" s="236"/>
      <c r="DM96" s="236"/>
      <c r="DN96" s="236"/>
      <c r="DO96" s="236"/>
      <c r="DP96" s="236"/>
      <c r="DQ96" s="236"/>
      <c r="DR96" s="236"/>
      <c r="DS96" s="236"/>
      <c r="DT96" s="236"/>
      <c r="DU96" s="236"/>
      <c r="DV96" s="236"/>
      <c r="DW96" s="236"/>
      <c r="DX96" s="236"/>
      <c r="DY96" s="236"/>
      <c r="DZ96" s="236"/>
      <c r="EA96" s="236"/>
      <c r="EB96" s="236"/>
      <c r="EC96" s="236"/>
      <c r="ED96" s="236"/>
      <c r="EE96" s="236"/>
      <c r="EF96" s="236"/>
      <c r="EG96" s="236"/>
      <c r="EH96" s="236"/>
      <c r="EI96" s="236"/>
      <c r="EJ96" s="236"/>
      <c r="EK96" s="236"/>
      <c r="EL96" s="236"/>
      <c r="EM96" s="236"/>
      <c r="EN96" s="236"/>
      <c r="EO96" s="236"/>
      <c r="EP96" s="236"/>
      <c r="EQ96" s="236"/>
      <c r="ER96" s="236"/>
      <c r="ES96" s="236"/>
      <c r="ET96" s="236"/>
      <c r="EU96" s="236"/>
      <c r="EV96" s="236"/>
      <c r="EW96" s="236"/>
      <c r="EX96" s="236"/>
      <c r="EY96" s="236"/>
      <c r="EZ96" s="236"/>
      <c r="FA96" s="236"/>
      <c r="FB96" s="236"/>
      <c r="FC96" s="236"/>
      <c r="FD96" s="236"/>
      <c r="FE96" s="236"/>
      <c r="FF96" s="236"/>
      <c r="FG96" s="236"/>
      <c r="FH96" s="236"/>
      <c r="FI96" s="236"/>
      <c r="FJ96" s="236"/>
      <c r="FK96" s="236"/>
      <c r="FL96" s="236"/>
      <c r="FM96" s="236"/>
      <c r="FN96" s="236"/>
      <c r="FO96" s="236"/>
      <c r="FP96" s="236"/>
      <c r="FQ96" s="236"/>
      <c r="FR96" s="236"/>
      <c r="FS96" s="236"/>
      <c r="FT96" s="236"/>
      <c r="FU96" s="236"/>
      <c r="FV96" s="236"/>
      <c r="FW96" s="236"/>
      <c r="FX96" s="236"/>
      <c r="FY96" s="236"/>
      <c r="FZ96" s="236"/>
      <c r="GA96" s="236"/>
      <c r="GB96" s="236"/>
      <c r="GC96" s="236"/>
      <c r="GD96" s="236"/>
      <c r="GE96" s="236"/>
      <c r="GF96" s="236"/>
      <c r="GG96" s="236"/>
      <c r="GH96" s="236"/>
      <c r="GI96" s="236"/>
      <c r="GJ96" s="236"/>
      <c r="GK96" s="236"/>
      <c r="GL96" s="236"/>
      <c r="GM96" s="236"/>
      <c r="GN96" s="236"/>
      <c r="GO96" s="236"/>
      <c r="GP96" s="236"/>
      <c r="GQ96" s="236"/>
      <c r="GR96" s="236"/>
      <c r="GS96" s="236"/>
      <c r="GT96" s="236"/>
      <c r="GU96" s="236"/>
      <c r="GV96" s="236"/>
      <c r="GW96" s="236"/>
      <c r="GX96" s="236"/>
      <c r="GY96" s="236"/>
      <c r="GZ96" s="236"/>
      <c r="HA96" s="236"/>
      <c r="HB96" s="236"/>
      <c r="HC96" s="236"/>
      <c r="HD96" s="236"/>
      <c r="HE96" s="236"/>
      <c r="HF96" s="236"/>
      <c r="HG96" s="236"/>
      <c r="HH96" s="236"/>
    </row>
    <row r="97" s="213" customFormat="1" ht="24" customHeight="1" spans="1:216">
      <c r="A97" s="236"/>
      <c r="B97" s="236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36"/>
      <c r="AH97" s="236"/>
      <c r="AI97" s="236"/>
      <c r="AJ97" s="236"/>
      <c r="AK97" s="236"/>
      <c r="AL97" s="236"/>
      <c r="AM97" s="236"/>
      <c r="AN97" s="236"/>
      <c r="AO97" s="236"/>
      <c r="AP97" s="236"/>
      <c r="AQ97" s="236"/>
      <c r="AR97" s="236"/>
      <c r="AS97" s="236"/>
      <c r="AT97" s="236"/>
      <c r="AU97" s="236"/>
      <c r="AV97" s="236"/>
      <c r="AW97" s="236"/>
      <c r="AX97" s="236"/>
      <c r="AY97" s="236"/>
      <c r="AZ97" s="236"/>
      <c r="BA97" s="236"/>
      <c r="BB97" s="236"/>
      <c r="BC97" s="236"/>
      <c r="BD97" s="236"/>
      <c r="BE97" s="236"/>
      <c r="BF97" s="236"/>
      <c r="BG97" s="236"/>
      <c r="BH97" s="236"/>
      <c r="BI97" s="236"/>
      <c r="BJ97" s="236"/>
      <c r="BK97" s="236"/>
      <c r="BL97" s="236"/>
      <c r="BM97" s="236"/>
      <c r="BN97" s="236"/>
      <c r="BO97" s="236"/>
      <c r="BP97" s="236"/>
      <c r="BQ97" s="236"/>
      <c r="BR97" s="236"/>
      <c r="BS97" s="236"/>
      <c r="BT97" s="236"/>
      <c r="BU97" s="236"/>
      <c r="BV97" s="236"/>
      <c r="BW97" s="236"/>
      <c r="BX97" s="236"/>
      <c r="BY97" s="236"/>
      <c r="BZ97" s="236"/>
      <c r="CA97" s="236"/>
      <c r="CB97" s="236"/>
      <c r="CC97" s="236"/>
      <c r="CD97" s="236"/>
      <c r="CE97" s="236"/>
      <c r="CF97" s="236"/>
      <c r="CG97" s="236"/>
      <c r="CH97" s="236"/>
      <c r="CI97" s="236"/>
      <c r="CJ97" s="236"/>
      <c r="CK97" s="236"/>
      <c r="CL97" s="236"/>
      <c r="CM97" s="236"/>
      <c r="CN97" s="236"/>
      <c r="CO97" s="236"/>
      <c r="CP97" s="236"/>
      <c r="CQ97" s="236"/>
      <c r="CR97" s="236"/>
      <c r="CS97" s="236"/>
      <c r="CT97" s="236"/>
      <c r="CU97" s="236"/>
      <c r="CV97" s="236"/>
      <c r="CW97" s="236"/>
      <c r="CX97" s="236"/>
      <c r="CY97" s="236"/>
      <c r="CZ97" s="236"/>
      <c r="DA97" s="236"/>
      <c r="DB97" s="236"/>
      <c r="DC97" s="236"/>
      <c r="DD97" s="236"/>
      <c r="DE97" s="236"/>
      <c r="DF97" s="236"/>
      <c r="DG97" s="236"/>
      <c r="DH97" s="236"/>
      <c r="DI97" s="236"/>
      <c r="DJ97" s="236"/>
      <c r="DK97" s="236"/>
      <c r="DL97" s="236"/>
      <c r="DM97" s="236"/>
      <c r="DN97" s="236"/>
      <c r="DO97" s="236"/>
      <c r="DP97" s="236"/>
      <c r="DQ97" s="236"/>
      <c r="DR97" s="236"/>
      <c r="DS97" s="236"/>
      <c r="DT97" s="236"/>
      <c r="DU97" s="236"/>
      <c r="DV97" s="236"/>
      <c r="DW97" s="236"/>
      <c r="DX97" s="236"/>
      <c r="DY97" s="236"/>
      <c r="DZ97" s="236"/>
      <c r="EA97" s="236"/>
      <c r="EB97" s="236"/>
      <c r="EC97" s="236"/>
      <c r="ED97" s="236"/>
      <c r="EE97" s="236"/>
      <c r="EF97" s="236"/>
      <c r="EG97" s="236"/>
      <c r="EH97" s="236"/>
      <c r="EI97" s="236"/>
      <c r="EJ97" s="236"/>
      <c r="EK97" s="236"/>
      <c r="EL97" s="236"/>
      <c r="EM97" s="236"/>
      <c r="EN97" s="236"/>
      <c r="EO97" s="236"/>
      <c r="EP97" s="236"/>
      <c r="EQ97" s="236"/>
      <c r="ER97" s="236"/>
      <c r="ES97" s="236"/>
      <c r="ET97" s="236"/>
      <c r="EU97" s="236"/>
      <c r="EV97" s="236"/>
      <c r="EW97" s="236"/>
      <c r="EX97" s="236"/>
      <c r="EY97" s="236"/>
      <c r="EZ97" s="236"/>
      <c r="FA97" s="236"/>
      <c r="FB97" s="236"/>
      <c r="FC97" s="236"/>
      <c r="FD97" s="236"/>
      <c r="FE97" s="236"/>
      <c r="FF97" s="236"/>
      <c r="FG97" s="236"/>
      <c r="FH97" s="236"/>
      <c r="FI97" s="236"/>
      <c r="FJ97" s="236"/>
      <c r="FK97" s="236"/>
      <c r="FL97" s="236"/>
      <c r="FM97" s="236"/>
      <c r="FN97" s="236"/>
      <c r="FO97" s="236"/>
      <c r="FP97" s="236"/>
      <c r="FQ97" s="236"/>
      <c r="FR97" s="236"/>
      <c r="FS97" s="236"/>
      <c r="FT97" s="236"/>
      <c r="FU97" s="236"/>
      <c r="FV97" s="236"/>
      <c r="FW97" s="236"/>
      <c r="FX97" s="236"/>
      <c r="FY97" s="236"/>
      <c r="FZ97" s="236"/>
      <c r="GA97" s="236"/>
      <c r="GB97" s="236"/>
      <c r="GC97" s="236"/>
      <c r="GD97" s="236"/>
      <c r="GE97" s="236"/>
      <c r="GF97" s="236"/>
      <c r="GG97" s="236"/>
      <c r="GH97" s="236"/>
      <c r="GI97" s="236"/>
      <c r="GJ97" s="236"/>
      <c r="GK97" s="236"/>
      <c r="GL97" s="236"/>
      <c r="GM97" s="236"/>
      <c r="GN97" s="236"/>
      <c r="GO97" s="236"/>
      <c r="GP97" s="236"/>
      <c r="GQ97" s="236"/>
      <c r="GR97" s="236"/>
      <c r="GS97" s="236"/>
      <c r="GT97" s="236"/>
      <c r="GU97" s="236"/>
      <c r="GV97" s="236"/>
      <c r="GW97" s="236"/>
      <c r="GX97" s="236"/>
      <c r="GY97" s="236"/>
      <c r="GZ97" s="236"/>
      <c r="HA97" s="236"/>
      <c r="HB97" s="236"/>
      <c r="HC97" s="236"/>
      <c r="HD97" s="236"/>
      <c r="HE97" s="236"/>
      <c r="HF97" s="236"/>
      <c r="HG97" s="236"/>
      <c r="HH97" s="236"/>
    </row>
    <row r="98" s="213" customFormat="1" ht="24" customHeight="1" spans="1:216">
      <c r="A98" s="236"/>
      <c r="B98" s="236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6"/>
      <c r="AI98" s="236"/>
      <c r="AJ98" s="236"/>
      <c r="AK98" s="236"/>
      <c r="AL98" s="236"/>
      <c r="AM98" s="236"/>
      <c r="AN98" s="236"/>
      <c r="AO98" s="236"/>
      <c r="AP98" s="236"/>
      <c r="AQ98" s="236"/>
      <c r="AR98" s="236"/>
      <c r="AS98" s="236"/>
      <c r="AT98" s="236"/>
      <c r="AU98" s="236"/>
      <c r="AV98" s="236"/>
      <c r="AW98" s="236"/>
      <c r="AX98" s="236"/>
      <c r="AY98" s="236"/>
      <c r="AZ98" s="236"/>
      <c r="BA98" s="236"/>
      <c r="BB98" s="236"/>
      <c r="BC98" s="236"/>
      <c r="BD98" s="236"/>
      <c r="BE98" s="236"/>
      <c r="BF98" s="236"/>
      <c r="BG98" s="236"/>
      <c r="BH98" s="236"/>
      <c r="BI98" s="236"/>
      <c r="BJ98" s="236"/>
      <c r="BK98" s="236"/>
      <c r="BL98" s="236"/>
      <c r="BM98" s="236"/>
      <c r="BN98" s="236"/>
      <c r="BO98" s="236"/>
      <c r="BP98" s="236"/>
      <c r="BQ98" s="236"/>
      <c r="BR98" s="236"/>
      <c r="BS98" s="236"/>
      <c r="BT98" s="236"/>
      <c r="BU98" s="236"/>
      <c r="BV98" s="236"/>
      <c r="BW98" s="236"/>
      <c r="BX98" s="236"/>
      <c r="BY98" s="236"/>
      <c r="BZ98" s="236"/>
      <c r="CA98" s="236"/>
      <c r="CB98" s="236"/>
      <c r="CC98" s="236"/>
      <c r="CD98" s="236"/>
      <c r="CE98" s="236"/>
      <c r="CF98" s="236"/>
      <c r="CG98" s="236"/>
      <c r="CH98" s="236"/>
      <c r="CI98" s="236"/>
      <c r="CJ98" s="236"/>
      <c r="CK98" s="236"/>
      <c r="CL98" s="236"/>
      <c r="CM98" s="236"/>
      <c r="CN98" s="236"/>
      <c r="CO98" s="236"/>
      <c r="CP98" s="236"/>
      <c r="CQ98" s="236"/>
      <c r="CR98" s="236"/>
      <c r="CS98" s="236"/>
      <c r="CT98" s="236"/>
      <c r="CU98" s="236"/>
      <c r="CV98" s="236"/>
      <c r="CW98" s="236"/>
      <c r="CX98" s="236"/>
      <c r="CY98" s="236"/>
      <c r="CZ98" s="236"/>
      <c r="DA98" s="236"/>
      <c r="DB98" s="236"/>
      <c r="DC98" s="236"/>
      <c r="DD98" s="236"/>
      <c r="DE98" s="236"/>
      <c r="DF98" s="236"/>
      <c r="DG98" s="236"/>
      <c r="DH98" s="236"/>
      <c r="DI98" s="236"/>
      <c r="DJ98" s="236"/>
      <c r="DK98" s="236"/>
      <c r="DL98" s="236"/>
      <c r="DM98" s="236"/>
      <c r="DN98" s="236"/>
      <c r="DO98" s="236"/>
      <c r="DP98" s="236"/>
      <c r="DQ98" s="236"/>
      <c r="DR98" s="236"/>
      <c r="DS98" s="236"/>
      <c r="DT98" s="236"/>
      <c r="DU98" s="236"/>
      <c r="DV98" s="236"/>
      <c r="DW98" s="236"/>
      <c r="DX98" s="236"/>
      <c r="DY98" s="236"/>
      <c r="DZ98" s="236"/>
      <c r="EA98" s="236"/>
      <c r="EB98" s="236"/>
      <c r="EC98" s="236"/>
      <c r="ED98" s="236"/>
      <c r="EE98" s="236"/>
      <c r="EF98" s="236"/>
      <c r="EG98" s="236"/>
      <c r="EH98" s="236"/>
      <c r="EI98" s="236"/>
      <c r="EJ98" s="236"/>
      <c r="EK98" s="236"/>
      <c r="EL98" s="236"/>
      <c r="EM98" s="236"/>
      <c r="EN98" s="236"/>
      <c r="EO98" s="236"/>
      <c r="EP98" s="236"/>
      <c r="EQ98" s="236"/>
      <c r="ER98" s="236"/>
      <c r="ES98" s="236"/>
      <c r="ET98" s="236"/>
      <c r="EU98" s="236"/>
      <c r="EV98" s="236"/>
      <c r="EW98" s="236"/>
      <c r="EX98" s="236"/>
      <c r="EY98" s="236"/>
      <c r="EZ98" s="236"/>
      <c r="FA98" s="236"/>
      <c r="FB98" s="236"/>
      <c r="FC98" s="236"/>
      <c r="FD98" s="236"/>
      <c r="FE98" s="236"/>
      <c r="FF98" s="236"/>
      <c r="FG98" s="236"/>
      <c r="FH98" s="236"/>
      <c r="FI98" s="236"/>
      <c r="FJ98" s="236"/>
      <c r="FK98" s="236"/>
      <c r="FL98" s="236"/>
      <c r="FM98" s="236"/>
      <c r="FN98" s="236"/>
      <c r="FO98" s="236"/>
      <c r="FP98" s="236"/>
      <c r="FQ98" s="236"/>
      <c r="FR98" s="236"/>
      <c r="FS98" s="236"/>
      <c r="FT98" s="236"/>
      <c r="FU98" s="236"/>
      <c r="FV98" s="236"/>
      <c r="FW98" s="236"/>
      <c r="FX98" s="236"/>
      <c r="FY98" s="236"/>
      <c r="FZ98" s="236"/>
      <c r="GA98" s="236"/>
      <c r="GB98" s="236"/>
      <c r="GC98" s="236"/>
      <c r="GD98" s="236"/>
      <c r="GE98" s="236"/>
      <c r="GF98" s="236"/>
      <c r="GG98" s="236"/>
      <c r="GH98" s="236"/>
      <c r="GI98" s="236"/>
      <c r="GJ98" s="236"/>
      <c r="GK98" s="236"/>
      <c r="GL98" s="236"/>
      <c r="GM98" s="236"/>
      <c r="GN98" s="236"/>
      <c r="GO98" s="236"/>
      <c r="GP98" s="236"/>
      <c r="GQ98" s="236"/>
      <c r="GR98" s="236"/>
      <c r="GS98" s="236"/>
      <c r="GT98" s="236"/>
      <c r="GU98" s="236"/>
      <c r="GV98" s="236"/>
      <c r="GW98" s="236"/>
      <c r="GX98" s="236"/>
      <c r="GY98" s="236"/>
      <c r="GZ98" s="236"/>
      <c r="HA98" s="236"/>
      <c r="HB98" s="236"/>
      <c r="HC98" s="236"/>
      <c r="HD98" s="236"/>
      <c r="HE98" s="236"/>
      <c r="HF98" s="236"/>
      <c r="HG98" s="236"/>
      <c r="HH98" s="236"/>
    </row>
    <row r="99" s="213" customFormat="1" ht="24" customHeight="1" spans="1:216">
      <c r="A99" s="236"/>
      <c r="B99" s="236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36"/>
      <c r="AH99" s="236"/>
      <c r="AI99" s="236"/>
      <c r="AJ99" s="236"/>
      <c r="AK99" s="236"/>
      <c r="AL99" s="236"/>
      <c r="AM99" s="236"/>
      <c r="AN99" s="236"/>
      <c r="AO99" s="236"/>
      <c r="AP99" s="236"/>
      <c r="AQ99" s="236"/>
      <c r="AR99" s="236"/>
      <c r="AS99" s="236"/>
      <c r="AT99" s="236"/>
      <c r="AU99" s="236"/>
      <c r="AV99" s="236"/>
      <c r="AW99" s="236"/>
      <c r="AX99" s="236"/>
      <c r="AY99" s="236"/>
      <c r="AZ99" s="236"/>
      <c r="BA99" s="236"/>
      <c r="BB99" s="236"/>
      <c r="BC99" s="236"/>
      <c r="BD99" s="236"/>
      <c r="BE99" s="236"/>
      <c r="BF99" s="236"/>
      <c r="BG99" s="236"/>
      <c r="BH99" s="236"/>
      <c r="BI99" s="236"/>
      <c r="BJ99" s="236"/>
      <c r="BK99" s="236"/>
      <c r="BL99" s="236"/>
      <c r="BM99" s="236"/>
      <c r="BN99" s="236"/>
      <c r="BO99" s="236"/>
      <c r="BP99" s="236"/>
      <c r="BQ99" s="236"/>
      <c r="BR99" s="236"/>
      <c r="BS99" s="236"/>
      <c r="BT99" s="236"/>
      <c r="BU99" s="236"/>
      <c r="BV99" s="236"/>
      <c r="BW99" s="236"/>
      <c r="BX99" s="236"/>
      <c r="BY99" s="236"/>
      <c r="BZ99" s="236"/>
      <c r="CA99" s="236"/>
      <c r="CB99" s="236"/>
      <c r="CC99" s="236"/>
      <c r="CD99" s="236"/>
      <c r="CE99" s="236"/>
      <c r="CF99" s="236"/>
      <c r="CG99" s="236"/>
      <c r="CH99" s="236"/>
      <c r="CI99" s="236"/>
      <c r="CJ99" s="236"/>
      <c r="CK99" s="236"/>
      <c r="CL99" s="236"/>
      <c r="CM99" s="236"/>
      <c r="CN99" s="236"/>
      <c r="CO99" s="236"/>
      <c r="CP99" s="236"/>
      <c r="CQ99" s="236"/>
      <c r="CR99" s="236"/>
      <c r="CS99" s="236"/>
      <c r="CT99" s="236"/>
      <c r="CU99" s="236"/>
      <c r="CV99" s="236"/>
      <c r="CW99" s="236"/>
      <c r="CX99" s="236"/>
      <c r="CY99" s="236"/>
      <c r="CZ99" s="236"/>
      <c r="DA99" s="236"/>
      <c r="DB99" s="236"/>
      <c r="DC99" s="236"/>
      <c r="DD99" s="236"/>
      <c r="DE99" s="236"/>
      <c r="DF99" s="236"/>
      <c r="DG99" s="236"/>
      <c r="DH99" s="236"/>
      <c r="DI99" s="236"/>
      <c r="DJ99" s="236"/>
      <c r="DK99" s="236"/>
      <c r="DL99" s="236"/>
      <c r="DM99" s="236"/>
      <c r="DN99" s="236"/>
      <c r="DO99" s="236"/>
      <c r="DP99" s="236"/>
      <c r="DQ99" s="236"/>
      <c r="DR99" s="236"/>
      <c r="DS99" s="236"/>
      <c r="DT99" s="236"/>
      <c r="DU99" s="236"/>
      <c r="DV99" s="236"/>
      <c r="DW99" s="236"/>
      <c r="DX99" s="236"/>
      <c r="DY99" s="236"/>
      <c r="DZ99" s="236"/>
      <c r="EA99" s="236"/>
      <c r="EB99" s="236"/>
      <c r="EC99" s="236"/>
      <c r="ED99" s="236"/>
      <c r="EE99" s="236"/>
      <c r="EF99" s="236"/>
      <c r="EG99" s="236"/>
      <c r="EH99" s="236"/>
      <c r="EI99" s="236"/>
      <c r="EJ99" s="236"/>
      <c r="EK99" s="236"/>
      <c r="EL99" s="236"/>
      <c r="EM99" s="236"/>
      <c r="EN99" s="236"/>
      <c r="EO99" s="236"/>
      <c r="EP99" s="236"/>
      <c r="EQ99" s="236"/>
      <c r="ER99" s="236"/>
      <c r="ES99" s="236"/>
      <c r="ET99" s="236"/>
      <c r="EU99" s="236"/>
      <c r="EV99" s="236"/>
      <c r="EW99" s="236"/>
      <c r="EX99" s="236"/>
      <c r="EY99" s="236"/>
      <c r="EZ99" s="236"/>
      <c r="FA99" s="236"/>
      <c r="FB99" s="236"/>
      <c r="FC99" s="236"/>
      <c r="FD99" s="236"/>
      <c r="FE99" s="236"/>
      <c r="FF99" s="236"/>
      <c r="FG99" s="236"/>
      <c r="FH99" s="236"/>
      <c r="FI99" s="236"/>
      <c r="FJ99" s="236"/>
      <c r="FK99" s="236"/>
      <c r="FL99" s="236"/>
      <c r="FM99" s="236"/>
      <c r="FN99" s="236"/>
      <c r="FO99" s="236"/>
      <c r="FP99" s="236"/>
      <c r="FQ99" s="236"/>
      <c r="FR99" s="236"/>
      <c r="FS99" s="236"/>
      <c r="FT99" s="236"/>
      <c r="FU99" s="236"/>
      <c r="FV99" s="236"/>
      <c r="FW99" s="236"/>
      <c r="FX99" s="236"/>
      <c r="FY99" s="236"/>
      <c r="FZ99" s="236"/>
      <c r="GA99" s="236"/>
      <c r="GB99" s="236"/>
      <c r="GC99" s="236"/>
      <c r="GD99" s="236"/>
      <c r="GE99" s="236"/>
      <c r="GF99" s="236"/>
      <c r="GG99" s="236"/>
      <c r="GH99" s="236"/>
      <c r="GI99" s="236"/>
      <c r="GJ99" s="236"/>
      <c r="GK99" s="236"/>
      <c r="GL99" s="236"/>
      <c r="GM99" s="236"/>
      <c r="GN99" s="236"/>
      <c r="GO99" s="236"/>
      <c r="GP99" s="236"/>
      <c r="GQ99" s="236"/>
      <c r="GR99" s="236"/>
      <c r="GS99" s="236"/>
      <c r="GT99" s="236"/>
      <c r="GU99" s="236"/>
      <c r="GV99" s="236"/>
      <c r="GW99" s="236"/>
      <c r="GX99" s="236"/>
      <c r="GY99" s="236"/>
      <c r="GZ99" s="236"/>
      <c r="HA99" s="236"/>
      <c r="HB99" s="236"/>
      <c r="HC99" s="236"/>
      <c r="HD99" s="236"/>
      <c r="HE99" s="236"/>
      <c r="HF99" s="236"/>
      <c r="HG99" s="236"/>
      <c r="HH99" s="236"/>
    </row>
    <row r="100" s="213" customFormat="1" ht="24" customHeight="1" spans="1:216">
      <c r="A100" s="236"/>
      <c r="B100" s="236"/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236"/>
      <c r="AH100" s="236"/>
      <c r="AI100" s="236"/>
      <c r="AJ100" s="236"/>
      <c r="AK100" s="236"/>
      <c r="AL100" s="236"/>
      <c r="AM100" s="236"/>
      <c r="AN100" s="236"/>
      <c r="AO100" s="236"/>
      <c r="AP100" s="236"/>
      <c r="AQ100" s="236"/>
      <c r="AR100" s="236"/>
      <c r="AS100" s="236"/>
      <c r="AT100" s="236"/>
      <c r="AU100" s="236"/>
      <c r="AV100" s="236"/>
      <c r="AW100" s="236"/>
      <c r="AX100" s="236"/>
      <c r="AY100" s="236"/>
      <c r="AZ100" s="236"/>
      <c r="BA100" s="236"/>
      <c r="BB100" s="236"/>
      <c r="BC100" s="236"/>
      <c r="BD100" s="236"/>
      <c r="BE100" s="236"/>
      <c r="BF100" s="236"/>
      <c r="BG100" s="236"/>
      <c r="BH100" s="236"/>
      <c r="BI100" s="236"/>
      <c r="BJ100" s="236"/>
      <c r="BK100" s="236"/>
      <c r="BL100" s="236"/>
      <c r="BM100" s="236"/>
      <c r="BN100" s="236"/>
      <c r="BO100" s="236"/>
      <c r="BP100" s="236"/>
      <c r="BQ100" s="236"/>
      <c r="BR100" s="236"/>
      <c r="BS100" s="236"/>
      <c r="BT100" s="236"/>
      <c r="BU100" s="236"/>
      <c r="BV100" s="236"/>
      <c r="BW100" s="236"/>
      <c r="BX100" s="236"/>
      <c r="BY100" s="236"/>
      <c r="BZ100" s="236"/>
      <c r="CA100" s="236"/>
      <c r="CB100" s="236"/>
      <c r="CC100" s="236"/>
      <c r="CD100" s="236"/>
      <c r="CE100" s="236"/>
      <c r="CF100" s="236"/>
      <c r="CG100" s="236"/>
      <c r="CH100" s="236"/>
      <c r="CI100" s="236"/>
      <c r="CJ100" s="236"/>
      <c r="CK100" s="236"/>
      <c r="CL100" s="236"/>
      <c r="CM100" s="236"/>
      <c r="CN100" s="236"/>
      <c r="CO100" s="236"/>
      <c r="CP100" s="236"/>
      <c r="CQ100" s="236"/>
      <c r="CR100" s="236"/>
      <c r="CS100" s="236"/>
      <c r="CT100" s="236"/>
      <c r="CU100" s="236"/>
      <c r="CV100" s="236"/>
      <c r="CW100" s="236"/>
      <c r="CX100" s="236"/>
      <c r="CY100" s="236"/>
      <c r="CZ100" s="236"/>
      <c r="DA100" s="236"/>
      <c r="DB100" s="236"/>
      <c r="DC100" s="236"/>
      <c r="DD100" s="236"/>
      <c r="DE100" s="236"/>
      <c r="DF100" s="236"/>
      <c r="DG100" s="236"/>
      <c r="DH100" s="236"/>
      <c r="DI100" s="236"/>
      <c r="DJ100" s="236"/>
      <c r="DK100" s="236"/>
      <c r="DL100" s="236"/>
      <c r="DM100" s="236"/>
      <c r="DN100" s="236"/>
      <c r="DO100" s="236"/>
      <c r="DP100" s="236"/>
      <c r="DQ100" s="236"/>
      <c r="DR100" s="236"/>
      <c r="DS100" s="236"/>
      <c r="DT100" s="236"/>
      <c r="DU100" s="236"/>
      <c r="DV100" s="236"/>
      <c r="DW100" s="236"/>
      <c r="DX100" s="236"/>
      <c r="DY100" s="236"/>
      <c r="DZ100" s="236"/>
      <c r="EA100" s="236"/>
      <c r="EB100" s="236"/>
      <c r="EC100" s="236"/>
      <c r="ED100" s="236"/>
      <c r="EE100" s="236"/>
      <c r="EF100" s="236"/>
      <c r="EG100" s="236"/>
      <c r="EH100" s="236"/>
      <c r="EI100" s="236"/>
      <c r="EJ100" s="236"/>
      <c r="EK100" s="236"/>
      <c r="EL100" s="236"/>
      <c r="EM100" s="236"/>
      <c r="EN100" s="236"/>
      <c r="EO100" s="236"/>
      <c r="EP100" s="236"/>
      <c r="EQ100" s="236"/>
      <c r="ER100" s="236"/>
      <c r="ES100" s="236"/>
      <c r="ET100" s="236"/>
      <c r="EU100" s="236"/>
      <c r="EV100" s="236"/>
      <c r="EW100" s="236"/>
      <c r="EX100" s="236"/>
      <c r="EY100" s="236"/>
      <c r="EZ100" s="236"/>
      <c r="FA100" s="236"/>
      <c r="FB100" s="236"/>
      <c r="FC100" s="236"/>
      <c r="FD100" s="236"/>
      <c r="FE100" s="236"/>
      <c r="FF100" s="236"/>
      <c r="FG100" s="236"/>
      <c r="FH100" s="236"/>
      <c r="FI100" s="236"/>
      <c r="FJ100" s="236"/>
      <c r="FK100" s="236"/>
      <c r="FL100" s="236"/>
      <c r="FM100" s="236"/>
      <c r="FN100" s="236"/>
      <c r="FO100" s="236"/>
      <c r="FP100" s="236"/>
      <c r="FQ100" s="236"/>
      <c r="FR100" s="236"/>
      <c r="FS100" s="236"/>
      <c r="FT100" s="236"/>
      <c r="FU100" s="236"/>
      <c r="FV100" s="236"/>
      <c r="FW100" s="236"/>
      <c r="FX100" s="236"/>
      <c r="FY100" s="236"/>
      <c r="FZ100" s="236"/>
      <c r="GA100" s="236"/>
      <c r="GB100" s="236"/>
      <c r="GC100" s="236"/>
      <c r="GD100" s="236"/>
      <c r="GE100" s="236"/>
      <c r="GF100" s="236"/>
      <c r="GG100" s="236"/>
      <c r="GH100" s="236"/>
      <c r="GI100" s="236"/>
      <c r="GJ100" s="236"/>
      <c r="GK100" s="236"/>
      <c r="GL100" s="236"/>
      <c r="GM100" s="236"/>
      <c r="GN100" s="236"/>
      <c r="GO100" s="236"/>
      <c r="GP100" s="236"/>
      <c r="GQ100" s="236"/>
      <c r="GR100" s="236"/>
      <c r="GS100" s="236"/>
      <c r="GT100" s="236"/>
      <c r="GU100" s="236"/>
      <c r="GV100" s="236"/>
      <c r="GW100" s="236"/>
      <c r="GX100" s="236"/>
      <c r="GY100" s="236"/>
      <c r="GZ100" s="236"/>
      <c r="HA100" s="236"/>
      <c r="HB100" s="236"/>
      <c r="HC100" s="236"/>
      <c r="HD100" s="236"/>
      <c r="HE100" s="236"/>
      <c r="HF100" s="236"/>
      <c r="HG100" s="236"/>
      <c r="HH100" s="236"/>
    </row>
    <row r="101" s="213" customFormat="1" ht="24" customHeight="1" spans="1:216">
      <c r="A101" s="236"/>
      <c r="B101" s="236"/>
      <c r="C101" s="236"/>
      <c r="D101" s="236"/>
      <c r="E101" s="236"/>
      <c r="F101" s="236"/>
      <c r="G101" s="236"/>
      <c r="H101" s="236"/>
      <c r="I101" s="236"/>
      <c r="J101" s="214"/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  <c r="AA101" s="236"/>
      <c r="AB101" s="236"/>
      <c r="AC101" s="236"/>
      <c r="AD101" s="236"/>
      <c r="AE101" s="236"/>
      <c r="AF101" s="236"/>
      <c r="AG101" s="236"/>
      <c r="AH101" s="236"/>
      <c r="AI101" s="236"/>
      <c r="AJ101" s="236"/>
      <c r="AK101" s="236"/>
      <c r="AL101" s="236"/>
      <c r="AM101" s="236"/>
      <c r="AN101" s="236"/>
      <c r="AO101" s="236"/>
      <c r="AP101" s="236"/>
      <c r="AQ101" s="236"/>
      <c r="AR101" s="236"/>
      <c r="AS101" s="236"/>
      <c r="AT101" s="236"/>
      <c r="AU101" s="236"/>
      <c r="AV101" s="236"/>
      <c r="AW101" s="236"/>
      <c r="AX101" s="236"/>
      <c r="AY101" s="236"/>
      <c r="AZ101" s="236"/>
      <c r="BA101" s="236"/>
      <c r="BB101" s="236"/>
      <c r="BC101" s="236"/>
      <c r="BD101" s="236"/>
      <c r="BE101" s="236"/>
      <c r="BF101" s="236"/>
      <c r="BG101" s="236"/>
      <c r="BH101" s="236"/>
      <c r="BI101" s="236"/>
      <c r="BJ101" s="236"/>
      <c r="BK101" s="236"/>
      <c r="BL101" s="236"/>
      <c r="BM101" s="236"/>
      <c r="BN101" s="236"/>
      <c r="BO101" s="236"/>
      <c r="BP101" s="236"/>
      <c r="BQ101" s="236"/>
      <c r="BR101" s="236"/>
      <c r="BS101" s="236"/>
      <c r="BT101" s="236"/>
      <c r="BU101" s="236"/>
      <c r="BV101" s="236"/>
      <c r="BW101" s="236"/>
      <c r="BX101" s="236"/>
      <c r="BY101" s="236"/>
      <c r="BZ101" s="236"/>
      <c r="CA101" s="236"/>
      <c r="CB101" s="236"/>
      <c r="CC101" s="236"/>
      <c r="CD101" s="236"/>
      <c r="CE101" s="236"/>
      <c r="CF101" s="236"/>
      <c r="CG101" s="236"/>
      <c r="CH101" s="236"/>
      <c r="CI101" s="236"/>
      <c r="CJ101" s="236"/>
      <c r="CK101" s="236"/>
      <c r="CL101" s="236"/>
      <c r="CM101" s="236"/>
      <c r="CN101" s="236"/>
      <c r="CO101" s="236"/>
      <c r="CP101" s="236"/>
      <c r="CQ101" s="236"/>
      <c r="CR101" s="236"/>
      <c r="CS101" s="236"/>
      <c r="CT101" s="236"/>
      <c r="CU101" s="236"/>
      <c r="CV101" s="236"/>
      <c r="CW101" s="236"/>
      <c r="CX101" s="236"/>
      <c r="CY101" s="236"/>
      <c r="CZ101" s="236"/>
      <c r="DA101" s="236"/>
      <c r="DB101" s="236"/>
      <c r="DC101" s="236"/>
      <c r="DD101" s="236"/>
      <c r="DE101" s="236"/>
      <c r="DF101" s="236"/>
      <c r="DG101" s="236"/>
      <c r="DH101" s="236"/>
      <c r="DI101" s="236"/>
      <c r="DJ101" s="236"/>
      <c r="DK101" s="236"/>
      <c r="DL101" s="236"/>
      <c r="DM101" s="236"/>
      <c r="DN101" s="236"/>
      <c r="DO101" s="236"/>
      <c r="DP101" s="236"/>
      <c r="DQ101" s="236"/>
      <c r="DR101" s="236"/>
      <c r="DS101" s="236"/>
      <c r="DT101" s="236"/>
      <c r="DU101" s="236"/>
      <c r="DV101" s="236"/>
      <c r="DW101" s="236"/>
      <c r="DX101" s="236"/>
      <c r="DY101" s="236"/>
      <c r="DZ101" s="236"/>
      <c r="EA101" s="236"/>
      <c r="EB101" s="236"/>
      <c r="EC101" s="236"/>
      <c r="ED101" s="236"/>
      <c r="EE101" s="236"/>
      <c r="EF101" s="236"/>
      <c r="EG101" s="236"/>
      <c r="EH101" s="236"/>
      <c r="EI101" s="236"/>
      <c r="EJ101" s="236"/>
      <c r="EK101" s="236"/>
      <c r="EL101" s="236"/>
      <c r="EM101" s="236"/>
      <c r="EN101" s="236"/>
      <c r="EO101" s="236"/>
      <c r="EP101" s="236"/>
      <c r="EQ101" s="236"/>
      <c r="ER101" s="236"/>
      <c r="ES101" s="236"/>
      <c r="ET101" s="236"/>
      <c r="EU101" s="236"/>
      <c r="EV101" s="236"/>
      <c r="EW101" s="236"/>
      <c r="EX101" s="236"/>
      <c r="EY101" s="236"/>
      <c r="EZ101" s="236"/>
      <c r="FA101" s="236"/>
      <c r="FB101" s="236"/>
      <c r="FC101" s="236"/>
      <c r="FD101" s="236"/>
      <c r="FE101" s="236"/>
      <c r="FF101" s="236"/>
      <c r="FG101" s="236"/>
      <c r="FH101" s="236"/>
      <c r="FI101" s="236"/>
      <c r="FJ101" s="236"/>
      <c r="FK101" s="236"/>
      <c r="FL101" s="236"/>
      <c r="FM101" s="236"/>
      <c r="FN101" s="236"/>
      <c r="FO101" s="236"/>
      <c r="FP101" s="236"/>
      <c r="FQ101" s="236"/>
      <c r="FR101" s="236"/>
      <c r="FS101" s="236"/>
      <c r="FT101" s="236"/>
      <c r="FU101" s="236"/>
      <c r="FV101" s="236"/>
      <c r="FW101" s="236"/>
      <c r="FX101" s="236"/>
      <c r="FY101" s="236"/>
      <c r="FZ101" s="236"/>
      <c r="GA101" s="236"/>
      <c r="GB101" s="236"/>
      <c r="GC101" s="236"/>
      <c r="GD101" s="236"/>
      <c r="GE101" s="236"/>
      <c r="GF101" s="236"/>
      <c r="GG101" s="236"/>
      <c r="GH101" s="236"/>
      <c r="GI101" s="236"/>
      <c r="GJ101" s="236"/>
      <c r="GK101" s="236"/>
      <c r="GL101" s="236"/>
      <c r="GM101" s="236"/>
      <c r="GN101" s="236"/>
      <c r="GO101" s="236"/>
      <c r="GP101" s="236"/>
      <c r="GQ101" s="236"/>
      <c r="GR101" s="236"/>
      <c r="GS101" s="236"/>
      <c r="GT101" s="236"/>
      <c r="GU101" s="236"/>
      <c r="GV101" s="236"/>
      <c r="GW101" s="236"/>
      <c r="GX101" s="236"/>
      <c r="GY101" s="236"/>
      <c r="GZ101" s="236"/>
      <c r="HA101" s="236"/>
      <c r="HB101" s="236"/>
      <c r="HC101" s="236"/>
      <c r="HD101" s="236"/>
      <c r="HE101" s="236"/>
      <c r="HF101" s="236"/>
      <c r="HG101" s="236"/>
      <c r="HH101" s="236"/>
    </row>
    <row r="102" s="213" customFormat="1" ht="24" customHeight="1" spans="1:216">
      <c r="A102" s="236"/>
      <c r="B102" s="236"/>
      <c r="C102" s="236"/>
      <c r="D102" s="236"/>
      <c r="E102" s="236"/>
      <c r="F102" s="236"/>
      <c r="G102" s="236"/>
      <c r="H102" s="236"/>
      <c r="I102" s="236"/>
      <c r="J102" s="214"/>
      <c r="K102" s="236"/>
      <c r="L102" s="236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  <c r="AA102" s="236"/>
      <c r="AB102" s="236"/>
      <c r="AC102" s="236"/>
      <c r="AD102" s="236"/>
      <c r="AE102" s="236"/>
      <c r="AF102" s="236"/>
      <c r="AG102" s="236"/>
      <c r="AH102" s="236"/>
      <c r="AI102" s="236"/>
      <c r="AJ102" s="236"/>
      <c r="AK102" s="236"/>
      <c r="AL102" s="236"/>
      <c r="AM102" s="236"/>
      <c r="AN102" s="236"/>
      <c r="AO102" s="236"/>
      <c r="AP102" s="236"/>
      <c r="AQ102" s="236"/>
      <c r="AR102" s="236"/>
      <c r="AS102" s="236"/>
      <c r="AT102" s="236"/>
      <c r="AU102" s="236"/>
      <c r="AV102" s="236"/>
      <c r="AW102" s="236"/>
      <c r="AX102" s="236"/>
      <c r="AY102" s="236"/>
      <c r="AZ102" s="236"/>
      <c r="BA102" s="236"/>
      <c r="BB102" s="236"/>
      <c r="BC102" s="236"/>
      <c r="BD102" s="236"/>
      <c r="BE102" s="236"/>
      <c r="BF102" s="236"/>
      <c r="BG102" s="236"/>
      <c r="BH102" s="236"/>
      <c r="BI102" s="236"/>
      <c r="BJ102" s="236"/>
      <c r="BK102" s="236"/>
      <c r="BL102" s="236"/>
      <c r="BM102" s="236"/>
      <c r="BN102" s="236"/>
      <c r="BO102" s="236"/>
      <c r="BP102" s="236"/>
      <c r="BQ102" s="236"/>
      <c r="BR102" s="236"/>
      <c r="BS102" s="236"/>
      <c r="BT102" s="236"/>
      <c r="BU102" s="236"/>
      <c r="BV102" s="236"/>
      <c r="BW102" s="236"/>
      <c r="BX102" s="236"/>
      <c r="BY102" s="236"/>
      <c r="BZ102" s="236"/>
      <c r="CA102" s="236"/>
      <c r="CB102" s="236"/>
      <c r="CC102" s="236"/>
      <c r="CD102" s="236"/>
      <c r="CE102" s="236"/>
      <c r="CF102" s="236"/>
      <c r="CG102" s="236"/>
      <c r="CH102" s="236"/>
      <c r="CI102" s="236"/>
      <c r="CJ102" s="236"/>
      <c r="CK102" s="236"/>
      <c r="CL102" s="236"/>
      <c r="CM102" s="236"/>
      <c r="CN102" s="236"/>
      <c r="CO102" s="236"/>
      <c r="CP102" s="236"/>
      <c r="CQ102" s="236"/>
      <c r="CR102" s="236"/>
      <c r="CS102" s="236"/>
      <c r="CT102" s="236"/>
      <c r="CU102" s="236"/>
      <c r="CV102" s="236"/>
      <c r="CW102" s="236"/>
      <c r="CX102" s="236"/>
      <c r="CY102" s="236"/>
      <c r="CZ102" s="236"/>
      <c r="DA102" s="236"/>
      <c r="DB102" s="236"/>
      <c r="DC102" s="236"/>
      <c r="DD102" s="236"/>
      <c r="DE102" s="236"/>
      <c r="DF102" s="236"/>
      <c r="DG102" s="236"/>
      <c r="DH102" s="236"/>
      <c r="DI102" s="236"/>
      <c r="DJ102" s="236"/>
      <c r="DK102" s="236"/>
      <c r="DL102" s="236"/>
      <c r="DM102" s="236"/>
      <c r="DN102" s="236"/>
      <c r="DO102" s="236"/>
      <c r="DP102" s="236"/>
      <c r="DQ102" s="236"/>
      <c r="DR102" s="236"/>
      <c r="DS102" s="236"/>
      <c r="DT102" s="236"/>
      <c r="DU102" s="236"/>
      <c r="DV102" s="236"/>
      <c r="DW102" s="236"/>
      <c r="DX102" s="236"/>
      <c r="DY102" s="236"/>
      <c r="DZ102" s="236"/>
      <c r="EA102" s="236"/>
      <c r="EB102" s="236"/>
      <c r="EC102" s="236"/>
      <c r="ED102" s="236"/>
      <c r="EE102" s="236"/>
      <c r="EF102" s="236"/>
      <c r="EG102" s="236"/>
      <c r="EH102" s="236"/>
      <c r="EI102" s="236"/>
      <c r="EJ102" s="236"/>
      <c r="EK102" s="236"/>
      <c r="EL102" s="236"/>
      <c r="EM102" s="236"/>
      <c r="EN102" s="236"/>
      <c r="EO102" s="236"/>
      <c r="EP102" s="236"/>
      <c r="EQ102" s="236"/>
      <c r="ER102" s="236"/>
      <c r="ES102" s="236"/>
      <c r="ET102" s="236"/>
      <c r="EU102" s="236"/>
      <c r="EV102" s="236"/>
      <c r="EW102" s="236"/>
      <c r="EX102" s="236"/>
      <c r="EY102" s="236"/>
      <c r="EZ102" s="236"/>
      <c r="FA102" s="236"/>
      <c r="FB102" s="236"/>
      <c r="FC102" s="236"/>
      <c r="FD102" s="236"/>
      <c r="FE102" s="236"/>
      <c r="FF102" s="236"/>
      <c r="FG102" s="236"/>
      <c r="FH102" s="236"/>
      <c r="FI102" s="236"/>
      <c r="FJ102" s="236"/>
      <c r="FK102" s="236"/>
      <c r="FL102" s="236"/>
      <c r="FM102" s="236"/>
      <c r="FN102" s="236"/>
      <c r="FO102" s="236"/>
      <c r="FP102" s="236"/>
      <c r="FQ102" s="236"/>
      <c r="FR102" s="236"/>
      <c r="FS102" s="236"/>
      <c r="FT102" s="236"/>
      <c r="FU102" s="236"/>
      <c r="FV102" s="236"/>
      <c r="FW102" s="236"/>
      <c r="FX102" s="236"/>
      <c r="FY102" s="236"/>
      <c r="FZ102" s="236"/>
      <c r="GA102" s="236"/>
      <c r="GB102" s="236"/>
      <c r="GC102" s="236"/>
      <c r="GD102" s="236"/>
      <c r="GE102" s="236"/>
      <c r="GF102" s="236"/>
      <c r="GG102" s="236"/>
      <c r="GH102" s="236"/>
      <c r="GI102" s="236"/>
      <c r="GJ102" s="236"/>
      <c r="GK102" s="236"/>
      <c r="GL102" s="236"/>
      <c r="GM102" s="236"/>
      <c r="GN102" s="236"/>
      <c r="GO102" s="236"/>
      <c r="GP102" s="236"/>
      <c r="GQ102" s="236"/>
      <c r="GR102" s="236"/>
      <c r="GS102" s="236"/>
      <c r="GT102" s="236"/>
      <c r="GU102" s="236"/>
      <c r="GV102" s="236"/>
      <c r="GW102" s="236"/>
      <c r="GX102" s="236"/>
      <c r="GY102" s="236"/>
      <c r="GZ102" s="236"/>
      <c r="HA102" s="236"/>
      <c r="HB102" s="236"/>
      <c r="HC102" s="236"/>
      <c r="HD102" s="236"/>
      <c r="HE102" s="236"/>
      <c r="HF102" s="236"/>
      <c r="HG102" s="236"/>
      <c r="HH102" s="236"/>
    </row>
    <row r="103" s="213" customFormat="1" ht="24" customHeight="1" spans="1:216">
      <c r="A103" s="236"/>
      <c r="B103" s="236"/>
      <c r="C103" s="236"/>
      <c r="D103" s="236"/>
      <c r="E103" s="236"/>
      <c r="F103" s="236"/>
      <c r="G103" s="236"/>
      <c r="H103" s="236"/>
      <c r="I103" s="236"/>
      <c r="J103" s="214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  <c r="AA103" s="236"/>
      <c r="AB103" s="236"/>
      <c r="AC103" s="236"/>
      <c r="AD103" s="236"/>
      <c r="AE103" s="236"/>
      <c r="AF103" s="236"/>
      <c r="AG103" s="236"/>
      <c r="AH103" s="236"/>
      <c r="AI103" s="236"/>
      <c r="AJ103" s="236"/>
      <c r="AK103" s="236"/>
      <c r="AL103" s="236"/>
      <c r="AM103" s="236"/>
      <c r="AN103" s="236"/>
      <c r="AO103" s="236"/>
      <c r="AP103" s="236"/>
      <c r="AQ103" s="236"/>
      <c r="AR103" s="236"/>
      <c r="AS103" s="236"/>
      <c r="AT103" s="236"/>
      <c r="AU103" s="236"/>
      <c r="AV103" s="236"/>
      <c r="AW103" s="236"/>
      <c r="AX103" s="236"/>
      <c r="AY103" s="236"/>
      <c r="AZ103" s="236"/>
      <c r="BA103" s="236"/>
      <c r="BB103" s="236"/>
      <c r="BC103" s="236"/>
      <c r="BD103" s="236"/>
      <c r="BE103" s="236"/>
      <c r="BF103" s="236"/>
      <c r="BG103" s="236"/>
      <c r="BH103" s="236"/>
      <c r="BI103" s="236"/>
      <c r="BJ103" s="236"/>
      <c r="BK103" s="236"/>
      <c r="BL103" s="236"/>
      <c r="BM103" s="236"/>
      <c r="BN103" s="236"/>
      <c r="BO103" s="236"/>
      <c r="BP103" s="236"/>
      <c r="BQ103" s="236"/>
      <c r="BR103" s="236"/>
      <c r="BS103" s="236"/>
      <c r="BT103" s="236"/>
      <c r="BU103" s="236"/>
      <c r="BV103" s="236"/>
      <c r="BW103" s="236"/>
      <c r="BX103" s="236"/>
      <c r="BY103" s="236"/>
      <c r="BZ103" s="236"/>
      <c r="CA103" s="236"/>
      <c r="CB103" s="236"/>
      <c r="CC103" s="236"/>
      <c r="CD103" s="236"/>
      <c r="CE103" s="236"/>
      <c r="CF103" s="236"/>
      <c r="CG103" s="236"/>
      <c r="CH103" s="236"/>
      <c r="CI103" s="236"/>
      <c r="CJ103" s="236"/>
      <c r="CK103" s="236"/>
      <c r="CL103" s="236"/>
      <c r="CM103" s="236"/>
      <c r="CN103" s="236"/>
      <c r="CO103" s="236"/>
      <c r="CP103" s="236"/>
      <c r="CQ103" s="236"/>
      <c r="CR103" s="236"/>
      <c r="CS103" s="236"/>
      <c r="CT103" s="236"/>
      <c r="CU103" s="236"/>
      <c r="CV103" s="236"/>
      <c r="CW103" s="236"/>
      <c r="CX103" s="236"/>
      <c r="CY103" s="236"/>
      <c r="CZ103" s="236"/>
      <c r="DA103" s="236"/>
      <c r="DB103" s="236"/>
      <c r="DC103" s="236"/>
      <c r="DD103" s="236"/>
      <c r="DE103" s="236"/>
      <c r="DF103" s="236"/>
      <c r="DG103" s="236"/>
      <c r="DH103" s="236"/>
      <c r="DI103" s="236"/>
      <c r="DJ103" s="236"/>
      <c r="DK103" s="236"/>
      <c r="DL103" s="236"/>
      <c r="DM103" s="236"/>
      <c r="DN103" s="236"/>
      <c r="DO103" s="236"/>
      <c r="DP103" s="236"/>
      <c r="DQ103" s="236"/>
      <c r="DR103" s="236"/>
      <c r="DS103" s="236"/>
      <c r="DT103" s="236"/>
      <c r="DU103" s="236"/>
      <c r="DV103" s="236"/>
      <c r="DW103" s="236"/>
      <c r="DX103" s="236"/>
      <c r="DY103" s="236"/>
      <c r="DZ103" s="236"/>
      <c r="EA103" s="236"/>
      <c r="EB103" s="236"/>
      <c r="EC103" s="236"/>
      <c r="ED103" s="236"/>
      <c r="EE103" s="236"/>
      <c r="EF103" s="236"/>
      <c r="EG103" s="236"/>
      <c r="EH103" s="236"/>
      <c r="EI103" s="236"/>
      <c r="EJ103" s="236"/>
      <c r="EK103" s="236"/>
      <c r="EL103" s="236"/>
      <c r="EM103" s="236"/>
      <c r="EN103" s="236"/>
      <c r="EO103" s="236"/>
      <c r="EP103" s="236"/>
      <c r="EQ103" s="236"/>
      <c r="ER103" s="236"/>
      <c r="ES103" s="236"/>
      <c r="ET103" s="236"/>
      <c r="EU103" s="236"/>
      <c r="EV103" s="236"/>
      <c r="EW103" s="236"/>
      <c r="EX103" s="236"/>
      <c r="EY103" s="236"/>
      <c r="EZ103" s="236"/>
      <c r="FA103" s="236"/>
      <c r="FB103" s="236"/>
      <c r="FC103" s="236"/>
      <c r="FD103" s="236"/>
      <c r="FE103" s="236"/>
      <c r="FF103" s="236"/>
      <c r="FG103" s="236"/>
      <c r="FH103" s="236"/>
      <c r="FI103" s="236"/>
      <c r="FJ103" s="236"/>
      <c r="FK103" s="236"/>
      <c r="FL103" s="236"/>
      <c r="FM103" s="236"/>
      <c r="FN103" s="236"/>
      <c r="FO103" s="236"/>
      <c r="FP103" s="236"/>
      <c r="FQ103" s="236"/>
      <c r="FR103" s="236"/>
      <c r="FS103" s="236"/>
      <c r="FT103" s="236"/>
      <c r="FU103" s="236"/>
      <c r="FV103" s="236"/>
      <c r="FW103" s="236"/>
      <c r="FX103" s="236"/>
      <c r="FY103" s="236"/>
      <c r="FZ103" s="236"/>
      <c r="GA103" s="236"/>
      <c r="GB103" s="236"/>
      <c r="GC103" s="236"/>
      <c r="GD103" s="236"/>
      <c r="GE103" s="236"/>
      <c r="GF103" s="236"/>
      <c r="GG103" s="236"/>
      <c r="GH103" s="236"/>
      <c r="GI103" s="236"/>
      <c r="GJ103" s="236"/>
      <c r="GK103" s="236"/>
      <c r="GL103" s="236"/>
      <c r="GM103" s="236"/>
      <c r="GN103" s="236"/>
      <c r="GO103" s="236"/>
      <c r="GP103" s="236"/>
      <c r="GQ103" s="236"/>
      <c r="GR103" s="236"/>
      <c r="GS103" s="236"/>
      <c r="GT103" s="236"/>
      <c r="GU103" s="236"/>
      <c r="GV103" s="236"/>
      <c r="GW103" s="236"/>
      <c r="GX103" s="236"/>
      <c r="GY103" s="236"/>
      <c r="GZ103" s="236"/>
      <c r="HA103" s="236"/>
      <c r="HB103" s="236"/>
      <c r="HC103" s="236"/>
      <c r="HD103" s="236"/>
      <c r="HE103" s="236"/>
      <c r="HF103" s="236"/>
      <c r="HG103" s="236"/>
      <c r="HH103" s="236"/>
    </row>
    <row r="104" s="213" customFormat="1" ht="24" customHeight="1" spans="1:216">
      <c r="A104" s="236"/>
      <c r="B104" s="236"/>
      <c r="C104" s="236"/>
      <c r="D104" s="236"/>
      <c r="E104" s="236"/>
      <c r="F104" s="236"/>
      <c r="G104" s="236"/>
      <c r="H104" s="236"/>
      <c r="I104" s="236"/>
      <c r="J104" s="214"/>
      <c r="K104" s="236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  <c r="AA104" s="236"/>
      <c r="AB104" s="236"/>
      <c r="AC104" s="236"/>
      <c r="AD104" s="236"/>
      <c r="AE104" s="236"/>
      <c r="AF104" s="236"/>
      <c r="AG104" s="236"/>
      <c r="AH104" s="236"/>
      <c r="AI104" s="236"/>
      <c r="AJ104" s="236"/>
      <c r="AK104" s="236"/>
      <c r="AL104" s="236"/>
      <c r="AM104" s="236"/>
      <c r="AN104" s="236"/>
      <c r="AO104" s="236"/>
      <c r="AP104" s="236"/>
      <c r="AQ104" s="236"/>
      <c r="AR104" s="236"/>
      <c r="AS104" s="236"/>
      <c r="AT104" s="236"/>
      <c r="AU104" s="236"/>
      <c r="AV104" s="236"/>
      <c r="AW104" s="236"/>
      <c r="AX104" s="236"/>
      <c r="AY104" s="236"/>
      <c r="AZ104" s="236"/>
      <c r="BA104" s="236"/>
      <c r="BB104" s="236"/>
      <c r="BC104" s="236"/>
      <c r="BD104" s="236"/>
      <c r="BE104" s="236"/>
      <c r="BF104" s="236"/>
      <c r="BG104" s="236"/>
      <c r="BH104" s="236"/>
      <c r="BI104" s="236"/>
      <c r="BJ104" s="236"/>
      <c r="BK104" s="236"/>
      <c r="BL104" s="236"/>
      <c r="BM104" s="236"/>
      <c r="BN104" s="236"/>
      <c r="BO104" s="236"/>
      <c r="BP104" s="236"/>
      <c r="BQ104" s="236"/>
      <c r="BR104" s="236"/>
      <c r="BS104" s="236"/>
      <c r="BT104" s="236"/>
      <c r="BU104" s="236"/>
      <c r="BV104" s="236"/>
      <c r="BW104" s="236"/>
      <c r="BX104" s="236"/>
      <c r="BY104" s="236"/>
      <c r="BZ104" s="236"/>
      <c r="CA104" s="236"/>
      <c r="CB104" s="236"/>
      <c r="CC104" s="236"/>
      <c r="CD104" s="236"/>
      <c r="CE104" s="236"/>
      <c r="CF104" s="236"/>
      <c r="CG104" s="236"/>
      <c r="CH104" s="236"/>
      <c r="CI104" s="236"/>
      <c r="CJ104" s="236"/>
      <c r="CK104" s="236"/>
      <c r="CL104" s="236"/>
      <c r="CM104" s="236"/>
      <c r="CN104" s="236"/>
      <c r="CO104" s="236"/>
      <c r="CP104" s="236"/>
      <c r="CQ104" s="236"/>
      <c r="CR104" s="236"/>
      <c r="CS104" s="236"/>
      <c r="CT104" s="236"/>
      <c r="CU104" s="236"/>
      <c r="CV104" s="236"/>
      <c r="CW104" s="236"/>
      <c r="CX104" s="236"/>
      <c r="CY104" s="236"/>
      <c r="CZ104" s="236"/>
      <c r="DA104" s="236"/>
      <c r="DB104" s="236"/>
      <c r="DC104" s="236"/>
      <c r="DD104" s="236"/>
      <c r="DE104" s="236"/>
      <c r="DF104" s="236"/>
      <c r="DG104" s="236"/>
      <c r="DH104" s="236"/>
      <c r="DI104" s="236"/>
      <c r="DJ104" s="236"/>
      <c r="DK104" s="236"/>
      <c r="DL104" s="236"/>
      <c r="DM104" s="236"/>
      <c r="DN104" s="236"/>
      <c r="DO104" s="236"/>
      <c r="DP104" s="236"/>
      <c r="DQ104" s="236"/>
      <c r="DR104" s="236"/>
      <c r="DS104" s="236"/>
      <c r="DT104" s="236"/>
      <c r="DU104" s="236"/>
      <c r="DV104" s="236"/>
      <c r="DW104" s="236"/>
      <c r="DX104" s="236"/>
      <c r="DY104" s="236"/>
      <c r="DZ104" s="236"/>
      <c r="EA104" s="236"/>
      <c r="EB104" s="236"/>
      <c r="EC104" s="236"/>
      <c r="ED104" s="236"/>
      <c r="EE104" s="236"/>
      <c r="EF104" s="236"/>
      <c r="EG104" s="236"/>
      <c r="EH104" s="236"/>
      <c r="EI104" s="236"/>
      <c r="EJ104" s="236"/>
      <c r="EK104" s="236"/>
      <c r="EL104" s="236"/>
      <c r="EM104" s="236"/>
      <c r="EN104" s="236"/>
      <c r="EO104" s="236"/>
      <c r="EP104" s="236"/>
      <c r="EQ104" s="236"/>
      <c r="ER104" s="236"/>
      <c r="ES104" s="236"/>
      <c r="ET104" s="236"/>
      <c r="EU104" s="236"/>
      <c r="EV104" s="236"/>
      <c r="EW104" s="236"/>
      <c r="EX104" s="236"/>
      <c r="EY104" s="236"/>
      <c r="EZ104" s="236"/>
      <c r="FA104" s="236"/>
      <c r="FB104" s="236"/>
      <c r="FC104" s="236"/>
      <c r="FD104" s="236"/>
      <c r="FE104" s="236"/>
      <c r="FF104" s="236"/>
      <c r="FG104" s="236"/>
      <c r="FH104" s="236"/>
      <c r="FI104" s="236"/>
      <c r="FJ104" s="236"/>
      <c r="FK104" s="236"/>
      <c r="FL104" s="236"/>
      <c r="FM104" s="236"/>
      <c r="FN104" s="236"/>
      <c r="FO104" s="236"/>
      <c r="FP104" s="236"/>
      <c r="FQ104" s="236"/>
      <c r="FR104" s="236"/>
      <c r="FS104" s="236"/>
      <c r="FT104" s="236"/>
      <c r="FU104" s="236"/>
      <c r="FV104" s="236"/>
      <c r="FW104" s="236"/>
      <c r="FX104" s="236"/>
      <c r="FY104" s="236"/>
      <c r="FZ104" s="236"/>
      <c r="GA104" s="236"/>
      <c r="GB104" s="236"/>
      <c r="GC104" s="236"/>
      <c r="GD104" s="236"/>
      <c r="GE104" s="236"/>
      <c r="GF104" s="236"/>
      <c r="GG104" s="236"/>
      <c r="GH104" s="236"/>
      <c r="GI104" s="236"/>
      <c r="GJ104" s="236"/>
      <c r="GK104" s="236"/>
      <c r="GL104" s="236"/>
      <c r="GM104" s="236"/>
      <c r="GN104" s="236"/>
      <c r="GO104" s="236"/>
      <c r="GP104" s="236"/>
      <c r="GQ104" s="236"/>
      <c r="GR104" s="236"/>
      <c r="GS104" s="236"/>
      <c r="GT104" s="236"/>
      <c r="GU104" s="236"/>
      <c r="GV104" s="236"/>
      <c r="GW104" s="236"/>
      <c r="GX104" s="236"/>
      <c r="GY104" s="236"/>
      <c r="GZ104" s="236"/>
      <c r="HA104" s="236"/>
      <c r="HB104" s="236"/>
      <c r="HC104" s="236"/>
      <c r="HD104" s="236"/>
      <c r="HE104" s="236"/>
      <c r="HF104" s="236"/>
      <c r="HG104" s="236"/>
      <c r="HH104" s="236"/>
    </row>
    <row r="105" s="213" customFormat="1" ht="24" customHeight="1" spans="1:216">
      <c r="A105" s="236"/>
      <c r="B105" s="236"/>
      <c r="C105" s="236"/>
      <c r="D105" s="236"/>
      <c r="E105" s="236"/>
      <c r="F105" s="236"/>
      <c r="G105" s="236"/>
      <c r="H105" s="236"/>
      <c r="I105" s="236"/>
      <c r="J105" s="214"/>
      <c r="K105" s="236"/>
      <c r="L105" s="236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  <c r="AA105" s="236"/>
      <c r="AB105" s="236"/>
      <c r="AC105" s="236"/>
      <c r="AD105" s="236"/>
      <c r="AE105" s="236"/>
      <c r="AF105" s="236"/>
      <c r="AG105" s="236"/>
      <c r="AH105" s="236"/>
      <c r="AI105" s="236"/>
      <c r="AJ105" s="236"/>
      <c r="AK105" s="236"/>
      <c r="AL105" s="236"/>
      <c r="AM105" s="236"/>
      <c r="AN105" s="236"/>
      <c r="AO105" s="236"/>
      <c r="AP105" s="236"/>
      <c r="AQ105" s="236"/>
      <c r="AR105" s="236"/>
      <c r="AS105" s="236"/>
      <c r="AT105" s="236"/>
      <c r="AU105" s="236"/>
      <c r="AV105" s="236"/>
      <c r="AW105" s="236"/>
      <c r="AX105" s="236"/>
      <c r="AY105" s="236"/>
      <c r="AZ105" s="236"/>
      <c r="BA105" s="236"/>
      <c r="BB105" s="236"/>
      <c r="BC105" s="236"/>
      <c r="BD105" s="236"/>
      <c r="BE105" s="236"/>
      <c r="BF105" s="236"/>
      <c r="BG105" s="236"/>
      <c r="BH105" s="236"/>
      <c r="BI105" s="236"/>
      <c r="BJ105" s="236"/>
      <c r="BK105" s="236"/>
      <c r="BL105" s="236"/>
      <c r="BM105" s="236"/>
      <c r="BN105" s="236"/>
      <c r="BO105" s="236"/>
      <c r="BP105" s="236"/>
      <c r="BQ105" s="236"/>
      <c r="BR105" s="236"/>
      <c r="BS105" s="236"/>
      <c r="BT105" s="236"/>
      <c r="BU105" s="236"/>
      <c r="BV105" s="236"/>
      <c r="BW105" s="236"/>
      <c r="BX105" s="236"/>
      <c r="BY105" s="236"/>
      <c r="BZ105" s="236"/>
      <c r="CA105" s="236"/>
      <c r="CB105" s="236"/>
      <c r="CC105" s="236"/>
      <c r="CD105" s="236"/>
      <c r="CE105" s="236"/>
      <c r="CF105" s="236"/>
      <c r="CG105" s="236"/>
      <c r="CH105" s="236"/>
      <c r="CI105" s="236"/>
      <c r="CJ105" s="236"/>
      <c r="CK105" s="236"/>
      <c r="CL105" s="236"/>
      <c r="CM105" s="236"/>
      <c r="CN105" s="236"/>
      <c r="CO105" s="236"/>
      <c r="CP105" s="236"/>
      <c r="CQ105" s="236"/>
      <c r="CR105" s="236"/>
      <c r="CS105" s="236"/>
      <c r="CT105" s="236"/>
      <c r="CU105" s="236"/>
      <c r="CV105" s="236"/>
      <c r="CW105" s="236"/>
      <c r="CX105" s="236"/>
      <c r="CY105" s="236"/>
      <c r="CZ105" s="236"/>
      <c r="DA105" s="236"/>
      <c r="DB105" s="236"/>
      <c r="DC105" s="236"/>
      <c r="DD105" s="236"/>
      <c r="DE105" s="236"/>
      <c r="DF105" s="236"/>
      <c r="DG105" s="236"/>
      <c r="DH105" s="236"/>
      <c r="DI105" s="236"/>
      <c r="DJ105" s="236"/>
      <c r="DK105" s="236"/>
      <c r="DL105" s="236"/>
      <c r="DM105" s="236"/>
      <c r="DN105" s="236"/>
      <c r="DO105" s="236"/>
      <c r="DP105" s="236"/>
      <c r="DQ105" s="236"/>
      <c r="DR105" s="236"/>
      <c r="DS105" s="236"/>
      <c r="DT105" s="236"/>
      <c r="DU105" s="236"/>
      <c r="DV105" s="236"/>
      <c r="DW105" s="236"/>
      <c r="DX105" s="236"/>
      <c r="DY105" s="236"/>
      <c r="DZ105" s="236"/>
      <c r="EA105" s="236"/>
      <c r="EB105" s="236"/>
      <c r="EC105" s="236"/>
      <c r="ED105" s="236"/>
      <c r="EE105" s="236"/>
      <c r="EF105" s="236"/>
      <c r="EG105" s="236"/>
      <c r="EH105" s="236"/>
      <c r="EI105" s="236"/>
      <c r="EJ105" s="236"/>
      <c r="EK105" s="236"/>
      <c r="EL105" s="236"/>
      <c r="EM105" s="236"/>
      <c r="EN105" s="236"/>
      <c r="EO105" s="236"/>
      <c r="EP105" s="236"/>
      <c r="EQ105" s="236"/>
      <c r="ER105" s="236"/>
      <c r="ES105" s="236"/>
      <c r="ET105" s="236"/>
      <c r="EU105" s="236"/>
      <c r="EV105" s="236"/>
      <c r="EW105" s="236"/>
      <c r="EX105" s="236"/>
      <c r="EY105" s="236"/>
      <c r="EZ105" s="236"/>
      <c r="FA105" s="236"/>
      <c r="FB105" s="236"/>
      <c r="FC105" s="236"/>
      <c r="FD105" s="236"/>
      <c r="FE105" s="236"/>
      <c r="FF105" s="236"/>
      <c r="FG105" s="236"/>
      <c r="FH105" s="236"/>
      <c r="FI105" s="236"/>
      <c r="FJ105" s="236"/>
      <c r="FK105" s="236"/>
      <c r="FL105" s="236"/>
      <c r="FM105" s="236"/>
      <c r="FN105" s="236"/>
      <c r="FO105" s="236"/>
      <c r="FP105" s="236"/>
      <c r="FQ105" s="236"/>
      <c r="FR105" s="236"/>
      <c r="FS105" s="236"/>
      <c r="FT105" s="236"/>
      <c r="FU105" s="236"/>
      <c r="FV105" s="236"/>
      <c r="FW105" s="236"/>
      <c r="FX105" s="236"/>
      <c r="FY105" s="236"/>
      <c r="FZ105" s="236"/>
      <c r="GA105" s="236"/>
      <c r="GB105" s="236"/>
      <c r="GC105" s="236"/>
      <c r="GD105" s="236"/>
      <c r="GE105" s="236"/>
      <c r="GF105" s="236"/>
      <c r="GG105" s="236"/>
      <c r="GH105" s="236"/>
      <c r="GI105" s="236"/>
      <c r="GJ105" s="236"/>
      <c r="GK105" s="236"/>
      <c r="GL105" s="236"/>
      <c r="GM105" s="236"/>
      <c r="GN105" s="236"/>
      <c r="GO105" s="236"/>
      <c r="GP105" s="236"/>
      <c r="GQ105" s="236"/>
      <c r="GR105" s="236"/>
      <c r="GS105" s="236"/>
      <c r="GT105" s="236"/>
      <c r="GU105" s="236"/>
      <c r="GV105" s="236"/>
      <c r="GW105" s="236"/>
      <c r="GX105" s="236"/>
      <c r="GY105" s="236"/>
      <c r="GZ105" s="236"/>
      <c r="HA105" s="236"/>
      <c r="HB105" s="236"/>
      <c r="HC105" s="236"/>
      <c r="HD105" s="236"/>
      <c r="HE105" s="236"/>
      <c r="HF105" s="236"/>
      <c r="HG105" s="236"/>
      <c r="HH105" s="236"/>
    </row>
    <row r="106" s="213" customFormat="1" ht="24" customHeight="1" spans="1:216">
      <c r="A106" s="214"/>
      <c r="B106" s="214"/>
      <c r="C106" s="214"/>
      <c r="D106" s="214"/>
      <c r="E106" s="214"/>
      <c r="F106" s="214"/>
      <c r="G106" s="236"/>
      <c r="H106" s="236"/>
      <c r="I106" s="236"/>
      <c r="J106" s="214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  <c r="AA106" s="236"/>
      <c r="AB106" s="236"/>
      <c r="AC106" s="236"/>
      <c r="AD106" s="236"/>
      <c r="AE106" s="236"/>
      <c r="AF106" s="236"/>
      <c r="AG106" s="236"/>
      <c r="AH106" s="236"/>
      <c r="AI106" s="236"/>
      <c r="AJ106" s="236"/>
      <c r="AK106" s="236"/>
      <c r="AL106" s="236"/>
      <c r="AM106" s="236"/>
      <c r="AN106" s="236"/>
      <c r="AO106" s="236"/>
      <c r="AP106" s="236"/>
      <c r="AQ106" s="236"/>
      <c r="AR106" s="236"/>
      <c r="AS106" s="236"/>
      <c r="AT106" s="236"/>
      <c r="AU106" s="236"/>
      <c r="AV106" s="236"/>
      <c r="AW106" s="236"/>
      <c r="AX106" s="236"/>
      <c r="AY106" s="236"/>
      <c r="AZ106" s="236"/>
      <c r="BA106" s="236"/>
      <c r="BB106" s="236"/>
      <c r="BC106" s="236"/>
      <c r="BD106" s="236"/>
      <c r="BE106" s="236"/>
      <c r="BF106" s="236"/>
      <c r="BG106" s="236"/>
      <c r="BH106" s="236"/>
      <c r="BI106" s="236"/>
      <c r="BJ106" s="236"/>
      <c r="BK106" s="236"/>
      <c r="BL106" s="236"/>
      <c r="BM106" s="236"/>
      <c r="BN106" s="236"/>
      <c r="BO106" s="236"/>
      <c r="BP106" s="236"/>
      <c r="BQ106" s="236"/>
      <c r="BR106" s="236"/>
      <c r="BS106" s="236"/>
      <c r="BT106" s="236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236"/>
      <c r="CH106" s="236"/>
      <c r="CI106" s="236"/>
      <c r="CJ106" s="236"/>
      <c r="CK106" s="236"/>
      <c r="CL106" s="236"/>
      <c r="CM106" s="236"/>
      <c r="CN106" s="236"/>
      <c r="CO106" s="236"/>
      <c r="CP106" s="236"/>
      <c r="CQ106" s="236"/>
      <c r="CR106" s="236"/>
      <c r="CS106" s="236"/>
      <c r="CT106" s="236"/>
      <c r="CU106" s="236"/>
      <c r="CV106" s="236"/>
      <c r="CW106" s="236"/>
      <c r="CX106" s="236"/>
      <c r="CY106" s="236"/>
      <c r="CZ106" s="236"/>
      <c r="DA106" s="236"/>
      <c r="DB106" s="236"/>
      <c r="DC106" s="236"/>
      <c r="DD106" s="236"/>
      <c r="DE106" s="236"/>
      <c r="DF106" s="236"/>
      <c r="DG106" s="236"/>
      <c r="DH106" s="236"/>
      <c r="DI106" s="236"/>
      <c r="DJ106" s="236"/>
      <c r="DK106" s="236"/>
      <c r="DL106" s="236"/>
      <c r="DM106" s="236"/>
      <c r="DN106" s="236"/>
      <c r="DO106" s="236"/>
      <c r="DP106" s="236"/>
      <c r="DQ106" s="236"/>
      <c r="DR106" s="236"/>
      <c r="DS106" s="236"/>
      <c r="DT106" s="236"/>
      <c r="DU106" s="236"/>
      <c r="DV106" s="236"/>
      <c r="DW106" s="236"/>
      <c r="DX106" s="236"/>
      <c r="DY106" s="236"/>
      <c r="DZ106" s="236"/>
      <c r="EA106" s="236"/>
      <c r="EB106" s="236"/>
      <c r="EC106" s="236"/>
      <c r="ED106" s="236"/>
      <c r="EE106" s="236"/>
      <c r="EF106" s="236"/>
      <c r="EG106" s="236"/>
      <c r="EH106" s="236"/>
      <c r="EI106" s="236"/>
      <c r="EJ106" s="236"/>
      <c r="EK106" s="236"/>
      <c r="EL106" s="236"/>
      <c r="EM106" s="236"/>
      <c r="EN106" s="236"/>
      <c r="EO106" s="236"/>
      <c r="EP106" s="236"/>
      <c r="EQ106" s="236"/>
      <c r="ER106" s="236"/>
      <c r="ES106" s="236"/>
      <c r="ET106" s="236"/>
      <c r="EU106" s="236"/>
      <c r="EV106" s="236"/>
      <c r="EW106" s="236"/>
      <c r="EX106" s="236"/>
      <c r="EY106" s="236"/>
      <c r="EZ106" s="236"/>
      <c r="FA106" s="236"/>
      <c r="FB106" s="236"/>
      <c r="FC106" s="236"/>
      <c r="FD106" s="236"/>
      <c r="FE106" s="236"/>
      <c r="FF106" s="236"/>
      <c r="FG106" s="236"/>
      <c r="FH106" s="236"/>
      <c r="FI106" s="236"/>
      <c r="FJ106" s="236"/>
      <c r="FK106" s="236"/>
      <c r="FL106" s="236"/>
      <c r="FM106" s="236"/>
      <c r="FN106" s="236"/>
      <c r="FO106" s="236"/>
      <c r="FP106" s="236"/>
      <c r="FQ106" s="236"/>
      <c r="FR106" s="236"/>
      <c r="FS106" s="236"/>
      <c r="FT106" s="236"/>
      <c r="FU106" s="236"/>
      <c r="FV106" s="236"/>
      <c r="FW106" s="236"/>
      <c r="FX106" s="236"/>
      <c r="FY106" s="236"/>
      <c r="FZ106" s="236"/>
      <c r="GA106" s="236"/>
      <c r="GB106" s="236"/>
      <c r="GC106" s="236"/>
      <c r="GD106" s="236"/>
      <c r="GE106" s="236"/>
      <c r="GF106" s="236"/>
      <c r="GG106" s="236"/>
      <c r="GH106" s="236"/>
      <c r="GI106" s="236"/>
      <c r="GJ106" s="236"/>
      <c r="GK106" s="236"/>
      <c r="GL106" s="236"/>
      <c r="GM106" s="236"/>
      <c r="GN106" s="236"/>
      <c r="GO106" s="236"/>
      <c r="GP106" s="236"/>
      <c r="GQ106" s="236"/>
      <c r="GR106" s="236"/>
      <c r="GS106" s="236"/>
      <c r="GT106" s="236"/>
      <c r="GU106" s="236"/>
      <c r="GV106" s="236"/>
      <c r="GW106" s="236"/>
      <c r="GX106" s="236"/>
      <c r="GY106" s="236"/>
      <c r="GZ106" s="236"/>
      <c r="HA106" s="236"/>
      <c r="HB106" s="236"/>
      <c r="HC106" s="236"/>
      <c r="HD106" s="236"/>
      <c r="HE106" s="236"/>
      <c r="HF106" s="236"/>
      <c r="HG106" s="236"/>
      <c r="HH106" s="236"/>
    </row>
    <row r="107" s="213" customFormat="1" ht="24" customHeight="1" spans="1:216">
      <c r="A107" s="214"/>
      <c r="B107" s="214"/>
      <c r="C107" s="214"/>
      <c r="D107" s="214"/>
      <c r="E107" s="214"/>
      <c r="F107" s="214"/>
      <c r="G107" s="236"/>
      <c r="H107" s="236"/>
      <c r="I107" s="236"/>
      <c r="J107" s="214"/>
      <c r="K107" s="236"/>
      <c r="L107" s="236"/>
      <c r="M107" s="236"/>
      <c r="N107" s="236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  <c r="AA107" s="236"/>
      <c r="AB107" s="236"/>
      <c r="AC107" s="236"/>
      <c r="AD107" s="236"/>
      <c r="AE107" s="236"/>
      <c r="AF107" s="236"/>
      <c r="AG107" s="236"/>
      <c r="AH107" s="236"/>
      <c r="AI107" s="236"/>
      <c r="AJ107" s="236"/>
      <c r="AK107" s="236"/>
      <c r="AL107" s="236"/>
      <c r="AM107" s="236"/>
      <c r="AN107" s="236"/>
      <c r="AO107" s="236"/>
      <c r="AP107" s="236"/>
      <c r="AQ107" s="236"/>
      <c r="AR107" s="236"/>
      <c r="AS107" s="236"/>
      <c r="AT107" s="236"/>
      <c r="AU107" s="236"/>
      <c r="AV107" s="236"/>
      <c r="AW107" s="236"/>
      <c r="AX107" s="236"/>
      <c r="AY107" s="236"/>
      <c r="AZ107" s="236"/>
      <c r="BA107" s="236"/>
      <c r="BB107" s="236"/>
      <c r="BC107" s="236"/>
      <c r="BD107" s="236"/>
      <c r="BE107" s="236"/>
      <c r="BF107" s="236"/>
      <c r="BG107" s="236"/>
      <c r="BH107" s="236"/>
      <c r="BI107" s="236"/>
      <c r="BJ107" s="236"/>
      <c r="BK107" s="236"/>
      <c r="BL107" s="236"/>
      <c r="BM107" s="236"/>
      <c r="BN107" s="236"/>
      <c r="BO107" s="236"/>
      <c r="BP107" s="236"/>
      <c r="BQ107" s="236"/>
      <c r="BR107" s="236"/>
      <c r="BS107" s="236"/>
      <c r="BT107" s="236"/>
      <c r="BU107" s="236"/>
      <c r="BV107" s="236"/>
      <c r="BW107" s="236"/>
      <c r="BX107" s="236"/>
      <c r="BY107" s="236"/>
      <c r="BZ107" s="236"/>
      <c r="CA107" s="236"/>
      <c r="CB107" s="236"/>
      <c r="CC107" s="236"/>
      <c r="CD107" s="236"/>
      <c r="CE107" s="236"/>
      <c r="CF107" s="236"/>
      <c r="CG107" s="236"/>
      <c r="CH107" s="236"/>
      <c r="CI107" s="236"/>
      <c r="CJ107" s="236"/>
      <c r="CK107" s="236"/>
      <c r="CL107" s="236"/>
      <c r="CM107" s="236"/>
      <c r="CN107" s="236"/>
      <c r="CO107" s="236"/>
      <c r="CP107" s="236"/>
      <c r="CQ107" s="236"/>
      <c r="CR107" s="236"/>
      <c r="CS107" s="236"/>
      <c r="CT107" s="236"/>
      <c r="CU107" s="236"/>
      <c r="CV107" s="236"/>
      <c r="CW107" s="236"/>
      <c r="CX107" s="236"/>
      <c r="CY107" s="236"/>
      <c r="CZ107" s="236"/>
      <c r="DA107" s="236"/>
      <c r="DB107" s="236"/>
      <c r="DC107" s="236"/>
      <c r="DD107" s="236"/>
      <c r="DE107" s="236"/>
      <c r="DF107" s="236"/>
      <c r="DG107" s="236"/>
      <c r="DH107" s="236"/>
      <c r="DI107" s="236"/>
      <c r="DJ107" s="236"/>
      <c r="DK107" s="236"/>
      <c r="DL107" s="236"/>
      <c r="DM107" s="236"/>
      <c r="DN107" s="236"/>
      <c r="DO107" s="236"/>
      <c r="DP107" s="236"/>
      <c r="DQ107" s="236"/>
      <c r="DR107" s="236"/>
      <c r="DS107" s="236"/>
      <c r="DT107" s="236"/>
      <c r="DU107" s="236"/>
      <c r="DV107" s="236"/>
      <c r="DW107" s="236"/>
      <c r="DX107" s="236"/>
      <c r="DY107" s="236"/>
      <c r="DZ107" s="236"/>
      <c r="EA107" s="236"/>
      <c r="EB107" s="236"/>
      <c r="EC107" s="236"/>
      <c r="ED107" s="236"/>
      <c r="EE107" s="236"/>
      <c r="EF107" s="236"/>
      <c r="EG107" s="236"/>
      <c r="EH107" s="236"/>
      <c r="EI107" s="236"/>
      <c r="EJ107" s="236"/>
      <c r="EK107" s="236"/>
      <c r="EL107" s="236"/>
      <c r="EM107" s="236"/>
      <c r="EN107" s="236"/>
      <c r="EO107" s="236"/>
      <c r="EP107" s="236"/>
      <c r="EQ107" s="236"/>
      <c r="ER107" s="236"/>
      <c r="ES107" s="236"/>
      <c r="ET107" s="236"/>
      <c r="EU107" s="236"/>
      <c r="EV107" s="236"/>
      <c r="EW107" s="236"/>
      <c r="EX107" s="236"/>
      <c r="EY107" s="236"/>
      <c r="EZ107" s="236"/>
      <c r="FA107" s="236"/>
      <c r="FB107" s="236"/>
      <c r="FC107" s="236"/>
      <c r="FD107" s="236"/>
      <c r="FE107" s="236"/>
      <c r="FF107" s="236"/>
      <c r="FG107" s="236"/>
      <c r="FH107" s="236"/>
      <c r="FI107" s="236"/>
      <c r="FJ107" s="236"/>
      <c r="FK107" s="236"/>
      <c r="FL107" s="236"/>
      <c r="FM107" s="236"/>
      <c r="FN107" s="236"/>
      <c r="FO107" s="236"/>
      <c r="FP107" s="236"/>
      <c r="FQ107" s="236"/>
      <c r="FR107" s="236"/>
      <c r="FS107" s="236"/>
      <c r="FT107" s="236"/>
      <c r="FU107" s="236"/>
      <c r="FV107" s="236"/>
      <c r="FW107" s="236"/>
      <c r="FX107" s="236"/>
      <c r="FY107" s="236"/>
      <c r="FZ107" s="236"/>
      <c r="GA107" s="236"/>
      <c r="GB107" s="236"/>
      <c r="GC107" s="236"/>
      <c r="GD107" s="236"/>
      <c r="GE107" s="236"/>
      <c r="GF107" s="236"/>
      <c r="GG107" s="236"/>
      <c r="GH107" s="236"/>
      <c r="GI107" s="236"/>
      <c r="GJ107" s="236"/>
      <c r="GK107" s="236"/>
      <c r="GL107" s="236"/>
      <c r="GM107" s="236"/>
      <c r="GN107" s="236"/>
      <c r="GO107" s="236"/>
      <c r="GP107" s="236"/>
      <c r="GQ107" s="236"/>
      <c r="GR107" s="236"/>
      <c r="GS107" s="236"/>
      <c r="GT107" s="236"/>
      <c r="GU107" s="236"/>
      <c r="GV107" s="236"/>
      <c r="GW107" s="236"/>
      <c r="GX107" s="236"/>
      <c r="GY107" s="236"/>
      <c r="GZ107" s="236"/>
      <c r="HA107" s="236"/>
      <c r="HB107" s="236"/>
      <c r="HC107" s="236"/>
      <c r="HD107" s="236"/>
      <c r="HE107" s="236"/>
      <c r="HF107" s="236"/>
      <c r="HG107" s="236"/>
      <c r="HH107" s="236"/>
    </row>
    <row r="108" s="213" customFormat="1" ht="24" customHeight="1" spans="1:216">
      <c r="A108" s="214"/>
      <c r="B108" s="214"/>
      <c r="C108" s="214"/>
      <c r="D108" s="214"/>
      <c r="E108" s="214"/>
      <c r="F108" s="214"/>
      <c r="G108" s="236"/>
      <c r="H108" s="236"/>
      <c r="I108" s="236"/>
      <c r="J108" s="214"/>
      <c r="K108" s="236"/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6"/>
      <c r="AA108" s="236"/>
      <c r="AB108" s="236"/>
      <c r="AC108" s="236"/>
      <c r="AD108" s="236"/>
      <c r="AE108" s="236"/>
      <c r="AF108" s="236"/>
      <c r="AG108" s="236"/>
      <c r="AH108" s="236"/>
      <c r="AI108" s="236"/>
      <c r="AJ108" s="236"/>
      <c r="AK108" s="236"/>
      <c r="AL108" s="236"/>
      <c r="AM108" s="236"/>
      <c r="AN108" s="236"/>
      <c r="AO108" s="236"/>
      <c r="AP108" s="236"/>
      <c r="AQ108" s="236"/>
      <c r="AR108" s="236"/>
      <c r="AS108" s="236"/>
      <c r="AT108" s="236"/>
      <c r="AU108" s="236"/>
      <c r="AV108" s="236"/>
      <c r="AW108" s="236"/>
      <c r="AX108" s="236"/>
      <c r="AY108" s="236"/>
      <c r="AZ108" s="236"/>
      <c r="BA108" s="236"/>
      <c r="BB108" s="236"/>
      <c r="BC108" s="236"/>
      <c r="BD108" s="236"/>
      <c r="BE108" s="236"/>
      <c r="BF108" s="236"/>
      <c r="BG108" s="236"/>
      <c r="BH108" s="236"/>
      <c r="BI108" s="236"/>
      <c r="BJ108" s="236"/>
      <c r="BK108" s="236"/>
      <c r="BL108" s="236"/>
      <c r="BM108" s="236"/>
      <c r="BN108" s="236"/>
      <c r="BO108" s="236"/>
      <c r="BP108" s="236"/>
      <c r="BQ108" s="236"/>
      <c r="BR108" s="236"/>
      <c r="BS108" s="236"/>
      <c r="BT108" s="236"/>
      <c r="BU108" s="236"/>
      <c r="BV108" s="236"/>
      <c r="BW108" s="236"/>
      <c r="BX108" s="236"/>
      <c r="BY108" s="236"/>
      <c r="BZ108" s="236"/>
      <c r="CA108" s="236"/>
      <c r="CB108" s="236"/>
      <c r="CC108" s="236"/>
      <c r="CD108" s="236"/>
      <c r="CE108" s="236"/>
      <c r="CF108" s="236"/>
      <c r="CG108" s="236"/>
      <c r="CH108" s="236"/>
      <c r="CI108" s="236"/>
      <c r="CJ108" s="236"/>
      <c r="CK108" s="236"/>
      <c r="CL108" s="236"/>
      <c r="CM108" s="236"/>
      <c r="CN108" s="236"/>
      <c r="CO108" s="236"/>
      <c r="CP108" s="236"/>
      <c r="CQ108" s="236"/>
      <c r="CR108" s="236"/>
      <c r="CS108" s="236"/>
      <c r="CT108" s="236"/>
      <c r="CU108" s="236"/>
      <c r="CV108" s="236"/>
      <c r="CW108" s="236"/>
      <c r="CX108" s="236"/>
      <c r="CY108" s="236"/>
      <c r="CZ108" s="236"/>
      <c r="DA108" s="236"/>
      <c r="DB108" s="236"/>
      <c r="DC108" s="236"/>
      <c r="DD108" s="236"/>
      <c r="DE108" s="236"/>
      <c r="DF108" s="236"/>
      <c r="DG108" s="236"/>
      <c r="DH108" s="236"/>
      <c r="DI108" s="236"/>
      <c r="DJ108" s="236"/>
      <c r="DK108" s="236"/>
      <c r="DL108" s="236"/>
      <c r="DM108" s="236"/>
      <c r="DN108" s="236"/>
      <c r="DO108" s="236"/>
      <c r="DP108" s="236"/>
      <c r="DQ108" s="236"/>
      <c r="DR108" s="236"/>
      <c r="DS108" s="236"/>
      <c r="DT108" s="236"/>
      <c r="DU108" s="236"/>
      <c r="DV108" s="236"/>
      <c r="DW108" s="236"/>
      <c r="DX108" s="236"/>
      <c r="DY108" s="236"/>
      <c r="DZ108" s="236"/>
      <c r="EA108" s="236"/>
      <c r="EB108" s="236"/>
      <c r="EC108" s="236"/>
      <c r="ED108" s="236"/>
      <c r="EE108" s="236"/>
      <c r="EF108" s="236"/>
      <c r="EG108" s="236"/>
      <c r="EH108" s="236"/>
      <c r="EI108" s="236"/>
      <c r="EJ108" s="236"/>
      <c r="EK108" s="236"/>
      <c r="EL108" s="236"/>
      <c r="EM108" s="236"/>
      <c r="EN108" s="236"/>
      <c r="EO108" s="236"/>
      <c r="EP108" s="236"/>
      <c r="EQ108" s="236"/>
      <c r="ER108" s="236"/>
      <c r="ES108" s="236"/>
      <c r="ET108" s="236"/>
      <c r="EU108" s="236"/>
      <c r="EV108" s="236"/>
      <c r="EW108" s="236"/>
      <c r="EX108" s="236"/>
      <c r="EY108" s="236"/>
      <c r="EZ108" s="236"/>
      <c r="FA108" s="236"/>
      <c r="FB108" s="236"/>
      <c r="FC108" s="236"/>
      <c r="FD108" s="236"/>
      <c r="FE108" s="236"/>
      <c r="FF108" s="236"/>
      <c r="FG108" s="236"/>
      <c r="FH108" s="236"/>
      <c r="FI108" s="236"/>
      <c r="FJ108" s="236"/>
      <c r="FK108" s="236"/>
      <c r="FL108" s="236"/>
      <c r="FM108" s="236"/>
      <c r="FN108" s="236"/>
      <c r="FO108" s="236"/>
      <c r="FP108" s="236"/>
      <c r="FQ108" s="236"/>
      <c r="FR108" s="236"/>
      <c r="FS108" s="236"/>
      <c r="FT108" s="236"/>
      <c r="FU108" s="236"/>
      <c r="FV108" s="236"/>
      <c r="FW108" s="236"/>
      <c r="FX108" s="236"/>
      <c r="FY108" s="236"/>
      <c r="FZ108" s="236"/>
      <c r="GA108" s="236"/>
      <c r="GB108" s="236"/>
      <c r="GC108" s="236"/>
      <c r="GD108" s="236"/>
      <c r="GE108" s="236"/>
      <c r="GF108" s="236"/>
      <c r="GG108" s="236"/>
      <c r="GH108" s="236"/>
      <c r="GI108" s="236"/>
      <c r="GJ108" s="236"/>
      <c r="GK108" s="236"/>
      <c r="GL108" s="236"/>
      <c r="GM108" s="236"/>
      <c r="GN108" s="236"/>
      <c r="GO108" s="236"/>
      <c r="GP108" s="236"/>
      <c r="GQ108" s="236"/>
      <c r="GR108" s="236"/>
      <c r="GS108" s="236"/>
      <c r="GT108" s="236"/>
      <c r="GU108" s="236"/>
      <c r="GV108" s="236"/>
      <c r="GW108" s="236"/>
      <c r="GX108" s="236"/>
      <c r="GY108" s="236"/>
      <c r="GZ108" s="236"/>
      <c r="HA108" s="236"/>
      <c r="HB108" s="236"/>
      <c r="HC108" s="236"/>
      <c r="HD108" s="236"/>
      <c r="HE108" s="236"/>
      <c r="HF108" s="236"/>
      <c r="HG108" s="236"/>
      <c r="HH108" s="236"/>
    </row>
    <row r="109" s="213" customFormat="1" ht="24" customHeight="1" spans="1:216">
      <c r="A109" s="214"/>
      <c r="B109" s="214"/>
      <c r="C109" s="214"/>
      <c r="D109" s="214"/>
      <c r="E109" s="214"/>
      <c r="F109" s="214"/>
      <c r="G109" s="236"/>
      <c r="H109" s="236"/>
      <c r="I109" s="236"/>
      <c r="J109" s="214"/>
      <c r="K109" s="214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  <c r="AA109" s="236"/>
      <c r="AB109" s="236"/>
      <c r="AC109" s="236"/>
      <c r="AD109" s="236"/>
      <c r="AE109" s="236"/>
      <c r="AF109" s="236"/>
      <c r="AG109" s="236"/>
      <c r="AH109" s="236"/>
      <c r="AI109" s="236"/>
      <c r="AJ109" s="236"/>
      <c r="AK109" s="236"/>
      <c r="AL109" s="236"/>
      <c r="AM109" s="236"/>
      <c r="AN109" s="236"/>
      <c r="AO109" s="236"/>
      <c r="AP109" s="236"/>
      <c r="AQ109" s="236"/>
      <c r="AR109" s="236"/>
      <c r="AS109" s="236"/>
      <c r="AT109" s="236"/>
      <c r="AU109" s="236"/>
      <c r="AV109" s="236"/>
      <c r="AW109" s="236"/>
      <c r="AX109" s="236"/>
      <c r="AY109" s="236"/>
      <c r="AZ109" s="236"/>
      <c r="BA109" s="236"/>
      <c r="BB109" s="236"/>
      <c r="BC109" s="236"/>
      <c r="BD109" s="236"/>
      <c r="BE109" s="236"/>
      <c r="BF109" s="236"/>
      <c r="BG109" s="236"/>
      <c r="BH109" s="236"/>
      <c r="BI109" s="236"/>
      <c r="BJ109" s="236"/>
      <c r="BK109" s="236"/>
      <c r="BL109" s="236"/>
      <c r="BM109" s="236"/>
      <c r="BN109" s="236"/>
      <c r="BO109" s="236"/>
      <c r="BP109" s="236"/>
      <c r="BQ109" s="236"/>
      <c r="BR109" s="236"/>
      <c r="BS109" s="236"/>
      <c r="BT109" s="236"/>
      <c r="BU109" s="236"/>
      <c r="BV109" s="236"/>
      <c r="BW109" s="236"/>
      <c r="BX109" s="236"/>
      <c r="BY109" s="236"/>
      <c r="BZ109" s="236"/>
      <c r="CA109" s="236"/>
      <c r="CB109" s="236"/>
      <c r="CC109" s="236"/>
      <c r="CD109" s="236"/>
      <c r="CE109" s="236"/>
      <c r="CF109" s="236"/>
      <c r="CG109" s="236"/>
      <c r="CH109" s="236"/>
      <c r="CI109" s="236"/>
      <c r="CJ109" s="236"/>
      <c r="CK109" s="236"/>
      <c r="CL109" s="236"/>
      <c r="CM109" s="236"/>
      <c r="CN109" s="236"/>
      <c r="CO109" s="236"/>
      <c r="CP109" s="236"/>
      <c r="CQ109" s="236"/>
      <c r="CR109" s="236"/>
      <c r="CS109" s="236"/>
      <c r="CT109" s="236"/>
      <c r="CU109" s="236"/>
      <c r="CV109" s="236"/>
      <c r="CW109" s="236"/>
      <c r="CX109" s="236"/>
      <c r="CY109" s="236"/>
      <c r="CZ109" s="236"/>
      <c r="DA109" s="236"/>
      <c r="DB109" s="236"/>
      <c r="DC109" s="236"/>
      <c r="DD109" s="236"/>
      <c r="DE109" s="236"/>
      <c r="DF109" s="236"/>
      <c r="DG109" s="236"/>
      <c r="DH109" s="236"/>
      <c r="DI109" s="236"/>
      <c r="DJ109" s="236"/>
      <c r="DK109" s="236"/>
      <c r="DL109" s="236"/>
      <c r="DM109" s="236"/>
      <c r="DN109" s="236"/>
      <c r="DO109" s="236"/>
      <c r="DP109" s="236"/>
      <c r="DQ109" s="236"/>
      <c r="DR109" s="236"/>
      <c r="DS109" s="236"/>
      <c r="DT109" s="236"/>
      <c r="DU109" s="236"/>
      <c r="DV109" s="236"/>
      <c r="DW109" s="236"/>
      <c r="DX109" s="236"/>
      <c r="DY109" s="236"/>
      <c r="DZ109" s="236"/>
      <c r="EA109" s="236"/>
      <c r="EB109" s="236"/>
      <c r="EC109" s="236"/>
      <c r="ED109" s="236"/>
      <c r="EE109" s="236"/>
      <c r="EF109" s="236"/>
      <c r="EG109" s="236"/>
      <c r="EH109" s="236"/>
      <c r="EI109" s="236"/>
      <c r="EJ109" s="236"/>
      <c r="EK109" s="236"/>
      <c r="EL109" s="236"/>
      <c r="EM109" s="236"/>
      <c r="EN109" s="236"/>
      <c r="EO109" s="236"/>
      <c r="EP109" s="236"/>
      <c r="EQ109" s="236"/>
      <c r="ER109" s="236"/>
      <c r="ES109" s="236"/>
      <c r="ET109" s="236"/>
      <c r="EU109" s="236"/>
      <c r="EV109" s="236"/>
      <c r="EW109" s="236"/>
      <c r="EX109" s="236"/>
      <c r="EY109" s="236"/>
      <c r="EZ109" s="236"/>
      <c r="FA109" s="236"/>
      <c r="FB109" s="236"/>
      <c r="FC109" s="236"/>
      <c r="FD109" s="236"/>
      <c r="FE109" s="236"/>
      <c r="FF109" s="236"/>
      <c r="FG109" s="236"/>
      <c r="FH109" s="236"/>
      <c r="FI109" s="236"/>
      <c r="FJ109" s="236"/>
      <c r="FK109" s="236"/>
      <c r="FL109" s="236"/>
      <c r="FM109" s="236"/>
      <c r="FN109" s="236"/>
      <c r="FO109" s="236"/>
      <c r="FP109" s="236"/>
      <c r="FQ109" s="236"/>
      <c r="FR109" s="236"/>
      <c r="FS109" s="236"/>
      <c r="FT109" s="236"/>
      <c r="FU109" s="236"/>
      <c r="FV109" s="236"/>
      <c r="FW109" s="236"/>
      <c r="FX109" s="236"/>
      <c r="FY109" s="236"/>
      <c r="FZ109" s="236"/>
      <c r="GA109" s="236"/>
      <c r="GB109" s="236"/>
      <c r="GC109" s="236"/>
      <c r="GD109" s="236"/>
      <c r="GE109" s="236"/>
      <c r="GF109" s="236"/>
      <c r="GG109" s="236"/>
      <c r="GH109" s="236"/>
      <c r="GI109" s="236"/>
      <c r="GJ109" s="236"/>
      <c r="GK109" s="236"/>
      <c r="GL109" s="236"/>
      <c r="GM109" s="236"/>
      <c r="GN109" s="236"/>
      <c r="GO109" s="236"/>
      <c r="GP109" s="236"/>
      <c r="GQ109" s="236"/>
      <c r="GR109" s="236"/>
      <c r="GS109" s="236"/>
      <c r="GT109" s="236"/>
      <c r="GU109" s="236"/>
      <c r="GV109" s="236"/>
      <c r="GW109" s="236"/>
      <c r="GX109" s="236"/>
      <c r="GY109" s="236"/>
      <c r="GZ109" s="236"/>
      <c r="HA109" s="236"/>
      <c r="HB109" s="236"/>
      <c r="HC109" s="236"/>
      <c r="HD109" s="236"/>
      <c r="HE109" s="236"/>
      <c r="HF109" s="236"/>
      <c r="HG109" s="236"/>
      <c r="HH109" s="236"/>
    </row>
    <row r="110" s="213" customFormat="1" ht="24" customHeight="1" spans="1:216">
      <c r="A110" s="214"/>
      <c r="B110" s="214"/>
      <c r="C110" s="214"/>
      <c r="D110" s="214"/>
      <c r="E110" s="214"/>
      <c r="F110" s="214"/>
      <c r="G110" s="236"/>
      <c r="H110" s="236"/>
      <c r="I110" s="236"/>
      <c r="J110" s="214"/>
      <c r="K110" s="214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6"/>
      <c r="AD110" s="236"/>
      <c r="AE110" s="236"/>
      <c r="AF110" s="236"/>
      <c r="AG110" s="236"/>
      <c r="AH110" s="236"/>
      <c r="AI110" s="236"/>
      <c r="AJ110" s="236"/>
      <c r="AK110" s="236"/>
      <c r="AL110" s="236"/>
      <c r="AM110" s="236"/>
      <c r="AN110" s="236"/>
      <c r="AO110" s="236"/>
      <c r="AP110" s="236"/>
      <c r="AQ110" s="236"/>
      <c r="AR110" s="236"/>
      <c r="AS110" s="236"/>
      <c r="AT110" s="236"/>
      <c r="AU110" s="236"/>
      <c r="AV110" s="236"/>
      <c r="AW110" s="236"/>
      <c r="AX110" s="236"/>
      <c r="AY110" s="236"/>
      <c r="AZ110" s="236"/>
      <c r="BA110" s="236"/>
      <c r="BB110" s="236"/>
      <c r="BC110" s="236"/>
      <c r="BD110" s="236"/>
      <c r="BE110" s="236"/>
      <c r="BF110" s="236"/>
      <c r="BG110" s="236"/>
      <c r="BH110" s="236"/>
      <c r="BI110" s="236"/>
      <c r="BJ110" s="236"/>
      <c r="BK110" s="236"/>
      <c r="BL110" s="236"/>
      <c r="BM110" s="236"/>
      <c r="BN110" s="236"/>
      <c r="BO110" s="236"/>
      <c r="BP110" s="236"/>
      <c r="BQ110" s="236"/>
      <c r="BR110" s="236"/>
      <c r="BS110" s="236"/>
      <c r="BT110" s="236"/>
      <c r="BU110" s="236"/>
      <c r="BV110" s="236"/>
      <c r="BW110" s="236"/>
      <c r="BX110" s="236"/>
      <c r="BY110" s="236"/>
      <c r="BZ110" s="236"/>
      <c r="CA110" s="236"/>
      <c r="CB110" s="236"/>
      <c r="CC110" s="236"/>
      <c r="CD110" s="236"/>
      <c r="CE110" s="236"/>
      <c r="CF110" s="236"/>
      <c r="CG110" s="236"/>
      <c r="CH110" s="236"/>
      <c r="CI110" s="236"/>
      <c r="CJ110" s="236"/>
      <c r="CK110" s="236"/>
      <c r="CL110" s="236"/>
      <c r="CM110" s="236"/>
      <c r="CN110" s="236"/>
      <c r="CO110" s="236"/>
      <c r="CP110" s="236"/>
      <c r="CQ110" s="236"/>
      <c r="CR110" s="236"/>
      <c r="CS110" s="236"/>
      <c r="CT110" s="236"/>
      <c r="CU110" s="236"/>
      <c r="CV110" s="236"/>
      <c r="CW110" s="236"/>
      <c r="CX110" s="236"/>
      <c r="CY110" s="236"/>
      <c r="CZ110" s="236"/>
      <c r="DA110" s="236"/>
      <c r="DB110" s="236"/>
      <c r="DC110" s="236"/>
      <c r="DD110" s="236"/>
      <c r="DE110" s="236"/>
      <c r="DF110" s="236"/>
      <c r="DG110" s="236"/>
      <c r="DH110" s="236"/>
      <c r="DI110" s="236"/>
      <c r="DJ110" s="236"/>
      <c r="DK110" s="236"/>
      <c r="DL110" s="236"/>
      <c r="DM110" s="236"/>
      <c r="DN110" s="236"/>
      <c r="DO110" s="236"/>
      <c r="DP110" s="236"/>
      <c r="DQ110" s="236"/>
      <c r="DR110" s="236"/>
      <c r="DS110" s="236"/>
      <c r="DT110" s="236"/>
      <c r="DU110" s="236"/>
      <c r="DV110" s="236"/>
      <c r="DW110" s="236"/>
      <c r="DX110" s="236"/>
      <c r="DY110" s="236"/>
      <c r="DZ110" s="236"/>
      <c r="EA110" s="236"/>
      <c r="EB110" s="236"/>
      <c r="EC110" s="236"/>
      <c r="ED110" s="236"/>
      <c r="EE110" s="236"/>
      <c r="EF110" s="236"/>
      <c r="EG110" s="236"/>
      <c r="EH110" s="236"/>
      <c r="EI110" s="236"/>
      <c r="EJ110" s="236"/>
      <c r="EK110" s="236"/>
      <c r="EL110" s="236"/>
      <c r="EM110" s="236"/>
      <c r="EN110" s="236"/>
      <c r="EO110" s="236"/>
      <c r="EP110" s="236"/>
      <c r="EQ110" s="236"/>
      <c r="ER110" s="236"/>
      <c r="ES110" s="236"/>
      <c r="ET110" s="236"/>
      <c r="EU110" s="236"/>
      <c r="EV110" s="236"/>
      <c r="EW110" s="236"/>
      <c r="EX110" s="236"/>
      <c r="EY110" s="236"/>
      <c r="EZ110" s="236"/>
      <c r="FA110" s="236"/>
      <c r="FB110" s="236"/>
      <c r="FC110" s="236"/>
      <c r="FD110" s="236"/>
      <c r="FE110" s="236"/>
      <c r="FF110" s="236"/>
      <c r="FG110" s="236"/>
      <c r="FH110" s="236"/>
      <c r="FI110" s="236"/>
      <c r="FJ110" s="236"/>
      <c r="FK110" s="236"/>
      <c r="FL110" s="236"/>
      <c r="FM110" s="236"/>
      <c r="FN110" s="236"/>
      <c r="FO110" s="236"/>
      <c r="FP110" s="236"/>
      <c r="FQ110" s="236"/>
      <c r="FR110" s="236"/>
      <c r="FS110" s="236"/>
      <c r="FT110" s="236"/>
      <c r="FU110" s="236"/>
      <c r="FV110" s="236"/>
      <c r="FW110" s="236"/>
      <c r="FX110" s="236"/>
      <c r="FY110" s="236"/>
      <c r="FZ110" s="236"/>
      <c r="GA110" s="236"/>
      <c r="GB110" s="236"/>
      <c r="GC110" s="236"/>
      <c r="GD110" s="236"/>
      <c r="GE110" s="236"/>
      <c r="GF110" s="236"/>
      <c r="GG110" s="236"/>
      <c r="GH110" s="236"/>
      <c r="GI110" s="236"/>
      <c r="GJ110" s="236"/>
      <c r="GK110" s="236"/>
      <c r="GL110" s="236"/>
      <c r="GM110" s="236"/>
      <c r="GN110" s="236"/>
      <c r="GO110" s="236"/>
      <c r="GP110" s="236"/>
      <c r="GQ110" s="236"/>
      <c r="GR110" s="236"/>
      <c r="GS110" s="236"/>
      <c r="GT110" s="236"/>
      <c r="GU110" s="236"/>
      <c r="GV110" s="236"/>
      <c r="GW110" s="236"/>
      <c r="GX110" s="236"/>
      <c r="GY110" s="236"/>
      <c r="GZ110" s="236"/>
      <c r="HA110" s="236"/>
      <c r="HB110" s="236"/>
      <c r="HC110" s="236"/>
      <c r="HD110" s="236"/>
      <c r="HE110" s="236"/>
      <c r="HF110" s="236"/>
      <c r="HG110" s="236"/>
      <c r="HH110" s="236"/>
    </row>
    <row r="111" s="213" customFormat="1" ht="24" customHeight="1" spans="1:216">
      <c r="A111" s="214"/>
      <c r="B111" s="214"/>
      <c r="C111" s="214"/>
      <c r="D111" s="214"/>
      <c r="E111" s="214"/>
      <c r="F111" s="214"/>
      <c r="G111" s="236"/>
      <c r="H111" s="236"/>
      <c r="I111" s="214"/>
      <c r="J111" s="214"/>
      <c r="K111" s="214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6"/>
      <c r="AA111" s="236"/>
      <c r="AB111" s="236"/>
      <c r="AC111" s="236"/>
      <c r="AD111" s="236"/>
      <c r="AE111" s="236"/>
      <c r="AF111" s="236"/>
      <c r="AG111" s="236"/>
      <c r="AH111" s="236"/>
      <c r="AI111" s="236"/>
      <c r="AJ111" s="236"/>
      <c r="AK111" s="236"/>
      <c r="AL111" s="236"/>
      <c r="AM111" s="236"/>
      <c r="AN111" s="236"/>
      <c r="AO111" s="236"/>
      <c r="AP111" s="236"/>
      <c r="AQ111" s="236"/>
      <c r="AR111" s="236"/>
      <c r="AS111" s="236"/>
      <c r="AT111" s="236"/>
      <c r="AU111" s="236"/>
      <c r="AV111" s="236"/>
      <c r="AW111" s="236"/>
      <c r="AX111" s="236"/>
      <c r="AY111" s="236"/>
      <c r="AZ111" s="236"/>
      <c r="BA111" s="236"/>
      <c r="BB111" s="236"/>
      <c r="BC111" s="236"/>
      <c r="BD111" s="236"/>
      <c r="BE111" s="236"/>
      <c r="BF111" s="236"/>
      <c r="BG111" s="236"/>
      <c r="BH111" s="236"/>
      <c r="BI111" s="236"/>
      <c r="BJ111" s="236"/>
      <c r="BK111" s="236"/>
      <c r="BL111" s="236"/>
      <c r="BM111" s="236"/>
      <c r="BN111" s="236"/>
      <c r="BO111" s="236"/>
      <c r="BP111" s="236"/>
      <c r="BQ111" s="236"/>
      <c r="BR111" s="236"/>
      <c r="BS111" s="236"/>
      <c r="BT111" s="236"/>
      <c r="BU111" s="236"/>
      <c r="BV111" s="236"/>
      <c r="BW111" s="236"/>
      <c r="BX111" s="236"/>
      <c r="BY111" s="236"/>
      <c r="BZ111" s="236"/>
      <c r="CA111" s="236"/>
      <c r="CB111" s="236"/>
      <c r="CC111" s="236"/>
      <c r="CD111" s="236"/>
      <c r="CE111" s="236"/>
      <c r="CF111" s="236"/>
      <c r="CG111" s="236"/>
      <c r="CH111" s="236"/>
      <c r="CI111" s="236"/>
      <c r="CJ111" s="236"/>
      <c r="CK111" s="236"/>
      <c r="CL111" s="236"/>
      <c r="CM111" s="236"/>
      <c r="CN111" s="236"/>
      <c r="CO111" s="236"/>
      <c r="CP111" s="236"/>
      <c r="CQ111" s="236"/>
      <c r="CR111" s="236"/>
      <c r="CS111" s="236"/>
      <c r="CT111" s="236"/>
      <c r="CU111" s="236"/>
      <c r="CV111" s="236"/>
      <c r="CW111" s="236"/>
      <c r="CX111" s="236"/>
      <c r="CY111" s="236"/>
      <c r="CZ111" s="236"/>
      <c r="DA111" s="236"/>
      <c r="DB111" s="236"/>
      <c r="DC111" s="236"/>
      <c r="DD111" s="236"/>
      <c r="DE111" s="236"/>
      <c r="DF111" s="236"/>
      <c r="DG111" s="236"/>
      <c r="DH111" s="236"/>
      <c r="DI111" s="236"/>
      <c r="DJ111" s="236"/>
      <c r="DK111" s="236"/>
      <c r="DL111" s="236"/>
      <c r="DM111" s="236"/>
      <c r="DN111" s="236"/>
      <c r="DO111" s="236"/>
      <c r="DP111" s="236"/>
      <c r="DQ111" s="236"/>
      <c r="DR111" s="236"/>
      <c r="DS111" s="236"/>
      <c r="DT111" s="236"/>
      <c r="DU111" s="236"/>
      <c r="DV111" s="236"/>
      <c r="DW111" s="236"/>
      <c r="DX111" s="236"/>
      <c r="DY111" s="236"/>
      <c r="DZ111" s="236"/>
      <c r="EA111" s="236"/>
      <c r="EB111" s="236"/>
      <c r="EC111" s="236"/>
      <c r="ED111" s="236"/>
      <c r="EE111" s="236"/>
      <c r="EF111" s="236"/>
      <c r="EG111" s="236"/>
      <c r="EH111" s="236"/>
      <c r="EI111" s="236"/>
      <c r="EJ111" s="236"/>
      <c r="EK111" s="236"/>
      <c r="EL111" s="236"/>
      <c r="EM111" s="236"/>
      <c r="EN111" s="236"/>
      <c r="EO111" s="236"/>
      <c r="EP111" s="236"/>
      <c r="EQ111" s="236"/>
      <c r="ER111" s="236"/>
      <c r="ES111" s="236"/>
      <c r="ET111" s="236"/>
      <c r="EU111" s="236"/>
      <c r="EV111" s="236"/>
      <c r="EW111" s="236"/>
      <c r="EX111" s="236"/>
      <c r="EY111" s="236"/>
      <c r="EZ111" s="236"/>
      <c r="FA111" s="236"/>
      <c r="FB111" s="236"/>
      <c r="FC111" s="236"/>
      <c r="FD111" s="236"/>
      <c r="FE111" s="236"/>
      <c r="FF111" s="236"/>
      <c r="FG111" s="236"/>
      <c r="FH111" s="236"/>
      <c r="FI111" s="236"/>
      <c r="FJ111" s="236"/>
      <c r="FK111" s="236"/>
      <c r="FL111" s="236"/>
      <c r="FM111" s="236"/>
      <c r="FN111" s="236"/>
      <c r="FO111" s="236"/>
      <c r="FP111" s="236"/>
      <c r="FQ111" s="236"/>
      <c r="FR111" s="236"/>
      <c r="FS111" s="236"/>
      <c r="FT111" s="236"/>
      <c r="FU111" s="236"/>
      <c r="FV111" s="236"/>
      <c r="FW111" s="236"/>
      <c r="FX111" s="236"/>
      <c r="FY111" s="236"/>
      <c r="FZ111" s="236"/>
      <c r="GA111" s="236"/>
      <c r="GB111" s="236"/>
      <c r="GC111" s="236"/>
      <c r="GD111" s="236"/>
      <c r="GE111" s="236"/>
      <c r="GF111" s="236"/>
      <c r="GG111" s="236"/>
      <c r="GH111" s="236"/>
      <c r="GI111" s="236"/>
      <c r="GJ111" s="236"/>
      <c r="GK111" s="236"/>
      <c r="GL111" s="236"/>
      <c r="GM111" s="236"/>
      <c r="GN111" s="236"/>
      <c r="GO111" s="236"/>
      <c r="GP111" s="236"/>
      <c r="GQ111" s="236"/>
      <c r="GR111" s="236"/>
      <c r="GS111" s="236"/>
      <c r="GT111" s="236"/>
      <c r="GU111" s="236"/>
      <c r="GV111" s="236"/>
      <c r="GW111" s="236"/>
      <c r="GX111" s="236"/>
      <c r="GY111" s="236"/>
      <c r="GZ111" s="236"/>
      <c r="HA111" s="236"/>
      <c r="HB111" s="236"/>
      <c r="HC111" s="236"/>
      <c r="HD111" s="236"/>
      <c r="HE111" s="236"/>
      <c r="HF111" s="236"/>
      <c r="HG111" s="236"/>
      <c r="HH111" s="236"/>
    </row>
    <row r="112" s="213" customFormat="1" ht="24" customHeight="1" spans="1:216">
      <c r="A112" s="214"/>
      <c r="B112" s="214"/>
      <c r="C112" s="214"/>
      <c r="D112" s="214"/>
      <c r="E112" s="214"/>
      <c r="F112" s="214"/>
      <c r="G112" s="236"/>
      <c r="H112" s="236"/>
      <c r="I112" s="214"/>
      <c r="J112" s="214"/>
      <c r="K112" s="214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6"/>
      <c r="AA112" s="236"/>
      <c r="AB112" s="236"/>
      <c r="AC112" s="236"/>
      <c r="AD112" s="236"/>
      <c r="AE112" s="236"/>
      <c r="AF112" s="236"/>
      <c r="AG112" s="236"/>
      <c r="AH112" s="236"/>
      <c r="AI112" s="236"/>
      <c r="AJ112" s="236"/>
      <c r="AK112" s="236"/>
      <c r="AL112" s="236"/>
      <c r="AM112" s="236"/>
      <c r="AN112" s="236"/>
      <c r="AO112" s="236"/>
      <c r="AP112" s="236"/>
      <c r="AQ112" s="236"/>
      <c r="AR112" s="236"/>
      <c r="AS112" s="236"/>
      <c r="AT112" s="236"/>
      <c r="AU112" s="236"/>
      <c r="AV112" s="236"/>
      <c r="AW112" s="236"/>
      <c r="AX112" s="236"/>
      <c r="AY112" s="236"/>
      <c r="AZ112" s="236"/>
      <c r="BA112" s="236"/>
      <c r="BB112" s="236"/>
      <c r="BC112" s="236"/>
      <c r="BD112" s="236"/>
      <c r="BE112" s="236"/>
      <c r="BF112" s="236"/>
      <c r="BG112" s="236"/>
      <c r="BH112" s="236"/>
      <c r="BI112" s="236"/>
      <c r="BJ112" s="236"/>
      <c r="BK112" s="236"/>
      <c r="BL112" s="236"/>
      <c r="BM112" s="236"/>
      <c r="BN112" s="236"/>
      <c r="BO112" s="236"/>
      <c r="BP112" s="236"/>
      <c r="BQ112" s="236"/>
      <c r="BR112" s="236"/>
      <c r="BS112" s="236"/>
      <c r="BT112" s="236"/>
      <c r="BU112" s="236"/>
      <c r="BV112" s="236"/>
      <c r="BW112" s="236"/>
      <c r="BX112" s="236"/>
      <c r="BY112" s="236"/>
      <c r="BZ112" s="236"/>
      <c r="CA112" s="236"/>
      <c r="CB112" s="236"/>
      <c r="CC112" s="236"/>
      <c r="CD112" s="236"/>
      <c r="CE112" s="236"/>
      <c r="CF112" s="236"/>
      <c r="CG112" s="236"/>
      <c r="CH112" s="236"/>
      <c r="CI112" s="236"/>
      <c r="CJ112" s="236"/>
      <c r="CK112" s="236"/>
      <c r="CL112" s="236"/>
      <c r="CM112" s="236"/>
      <c r="CN112" s="236"/>
      <c r="CO112" s="236"/>
      <c r="CP112" s="236"/>
      <c r="CQ112" s="236"/>
      <c r="CR112" s="236"/>
      <c r="CS112" s="236"/>
      <c r="CT112" s="236"/>
      <c r="CU112" s="236"/>
      <c r="CV112" s="236"/>
      <c r="CW112" s="236"/>
      <c r="CX112" s="236"/>
      <c r="CY112" s="236"/>
      <c r="CZ112" s="236"/>
      <c r="DA112" s="236"/>
      <c r="DB112" s="236"/>
      <c r="DC112" s="236"/>
      <c r="DD112" s="236"/>
      <c r="DE112" s="236"/>
      <c r="DF112" s="236"/>
      <c r="DG112" s="236"/>
      <c r="DH112" s="236"/>
      <c r="DI112" s="236"/>
      <c r="DJ112" s="236"/>
      <c r="DK112" s="236"/>
      <c r="DL112" s="236"/>
      <c r="DM112" s="236"/>
      <c r="DN112" s="236"/>
      <c r="DO112" s="236"/>
      <c r="DP112" s="236"/>
      <c r="DQ112" s="236"/>
      <c r="DR112" s="236"/>
      <c r="DS112" s="236"/>
      <c r="DT112" s="236"/>
      <c r="DU112" s="236"/>
      <c r="DV112" s="236"/>
      <c r="DW112" s="236"/>
      <c r="DX112" s="236"/>
      <c r="DY112" s="236"/>
      <c r="DZ112" s="236"/>
      <c r="EA112" s="236"/>
      <c r="EB112" s="236"/>
      <c r="EC112" s="236"/>
      <c r="ED112" s="236"/>
      <c r="EE112" s="236"/>
      <c r="EF112" s="236"/>
      <c r="EG112" s="236"/>
      <c r="EH112" s="236"/>
      <c r="EI112" s="236"/>
      <c r="EJ112" s="236"/>
      <c r="EK112" s="236"/>
      <c r="EL112" s="236"/>
      <c r="EM112" s="236"/>
      <c r="EN112" s="236"/>
      <c r="EO112" s="236"/>
      <c r="EP112" s="236"/>
      <c r="EQ112" s="236"/>
      <c r="ER112" s="236"/>
      <c r="ES112" s="236"/>
      <c r="ET112" s="236"/>
      <c r="EU112" s="236"/>
      <c r="EV112" s="236"/>
      <c r="EW112" s="236"/>
      <c r="EX112" s="236"/>
      <c r="EY112" s="236"/>
      <c r="EZ112" s="236"/>
      <c r="FA112" s="236"/>
      <c r="FB112" s="236"/>
      <c r="FC112" s="236"/>
      <c r="FD112" s="236"/>
      <c r="FE112" s="236"/>
      <c r="FF112" s="236"/>
      <c r="FG112" s="236"/>
      <c r="FH112" s="236"/>
      <c r="FI112" s="236"/>
      <c r="FJ112" s="236"/>
      <c r="FK112" s="236"/>
      <c r="FL112" s="236"/>
      <c r="FM112" s="236"/>
      <c r="FN112" s="236"/>
      <c r="FO112" s="236"/>
      <c r="FP112" s="236"/>
      <c r="FQ112" s="236"/>
      <c r="FR112" s="236"/>
      <c r="FS112" s="236"/>
      <c r="FT112" s="236"/>
      <c r="FU112" s="236"/>
      <c r="FV112" s="236"/>
      <c r="FW112" s="236"/>
      <c r="FX112" s="236"/>
      <c r="FY112" s="236"/>
      <c r="FZ112" s="236"/>
      <c r="GA112" s="236"/>
      <c r="GB112" s="236"/>
      <c r="GC112" s="236"/>
      <c r="GD112" s="236"/>
      <c r="GE112" s="236"/>
      <c r="GF112" s="236"/>
      <c r="GG112" s="236"/>
      <c r="GH112" s="236"/>
      <c r="GI112" s="236"/>
      <c r="GJ112" s="236"/>
      <c r="GK112" s="236"/>
      <c r="GL112" s="236"/>
      <c r="GM112" s="236"/>
      <c r="GN112" s="236"/>
      <c r="GO112" s="236"/>
      <c r="GP112" s="236"/>
      <c r="GQ112" s="236"/>
      <c r="GR112" s="236"/>
      <c r="GS112" s="236"/>
      <c r="GT112" s="236"/>
      <c r="GU112" s="236"/>
      <c r="GV112" s="236"/>
      <c r="GW112" s="236"/>
      <c r="GX112" s="236"/>
      <c r="GY112" s="236"/>
      <c r="GZ112" s="236"/>
      <c r="HA112" s="236"/>
      <c r="HB112" s="236"/>
      <c r="HC112" s="236"/>
      <c r="HD112" s="236"/>
      <c r="HE112" s="236"/>
      <c r="HF112" s="236"/>
      <c r="HG112" s="236"/>
      <c r="HH112" s="236"/>
    </row>
    <row r="113" s="213" customFormat="1" ht="24" customHeight="1" spans="1:216">
      <c r="A113" s="214"/>
      <c r="B113" s="214"/>
      <c r="C113" s="214"/>
      <c r="D113" s="214"/>
      <c r="E113" s="214"/>
      <c r="F113" s="214"/>
      <c r="G113" s="236"/>
      <c r="H113" s="236"/>
      <c r="I113" s="214"/>
      <c r="J113" s="214"/>
      <c r="K113" s="214"/>
      <c r="L113" s="236"/>
      <c r="M113" s="236"/>
      <c r="N113" s="236"/>
      <c r="O113" s="236"/>
      <c r="P113" s="236"/>
      <c r="Q113" s="236"/>
      <c r="R113" s="236"/>
      <c r="S113" s="236"/>
      <c r="T113" s="236"/>
      <c r="U113" s="236"/>
      <c r="V113" s="236"/>
      <c r="W113" s="236"/>
      <c r="X113" s="236"/>
      <c r="Y113" s="236"/>
      <c r="Z113" s="236"/>
      <c r="AA113" s="236"/>
      <c r="AB113" s="236"/>
      <c r="AC113" s="236"/>
      <c r="AD113" s="236"/>
      <c r="AE113" s="236"/>
      <c r="AF113" s="236"/>
      <c r="AG113" s="236"/>
      <c r="AH113" s="236"/>
      <c r="AI113" s="236"/>
      <c r="AJ113" s="236"/>
      <c r="AK113" s="236"/>
      <c r="AL113" s="236"/>
      <c r="AM113" s="236"/>
      <c r="AN113" s="236"/>
      <c r="AO113" s="236"/>
      <c r="AP113" s="236"/>
      <c r="AQ113" s="236"/>
      <c r="AR113" s="236"/>
      <c r="AS113" s="236"/>
      <c r="AT113" s="236"/>
      <c r="AU113" s="236"/>
      <c r="AV113" s="236"/>
      <c r="AW113" s="236"/>
      <c r="AX113" s="236"/>
      <c r="AY113" s="236"/>
      <c r="AZ113" s="236"/>
      <c r="BA113" s="236"/>
      <c r="BB113" s="236"/>
      <c r="BC113" s="236"/>
      <c r="BD113" s="236"/>
      <c r="BE113" s="236"/>
      <c r="BF113" s="236"/>
      <c r="BG113" s="236"/>
      <c r="BH113" s="236"/>
      <c r="BI113" s="236"/>
      <c r="BJ113" s="236"/>
      <c r="BK113" s="236"/>
      <c r="BL113" s="236"/>
      <c r="BM113" s="236"/>
      <c r="BN113" s="236"/>
      <c r="BO113" s="236"/>
      <c r="BP113" s="236"/>
      <c r="BQ113" s="236"/>
      <c r="BR113" s="236"/>
      <c r="BS113" s="236"/>
      <c r="BT113" s="236"/>
      <c r="BU113" s="236"/>
      <c r="BV113" s="236"/>
      <c r="BW113" s="236"/>
      <c r="BX113" s="236"/>
      <c r="BY113" s="236"/>
      <c r="BZ113" s="236"/>
      <c r="CA113" s="236"/>
      <c r="CB113" s="236"/>
      <c r="CC113" s="236"/>
      <c r="CD113" s="236"/>
      <c r="CE113" s="236"/>
      <c r="CF113" s="236"/>
      <c r="CG113" s="236"/>
      <c r="CH113" s="236"/>
      <c r="CI113" s="236"/>
      <c r="CJ113" s="236"/>
      <c r="CK113" s="236"/>
      <c r="CL113" s="236"/>
      <c r="CM113" s="236"/>
      <c r="CN113" s="236"/>
      <c r="CO113" s="236"/>
      <c r="CP113" s="236"/>
      <c r="CQ113" s="236"/>
      <c r="CR113" s="236"/>
      <c r="CS113" s="236"/>
      <c r="CT113" s="236"/>
      <c r="CU113" s="236"/>
      <c r="CV113" s="236"/>
      <c r="CW113" s="236"/>
      <c r="CX113" s="236"/>
      <c r="CY113" s="236"/>
      <c r="CZ113" s="236"/>
      <c r="DA113" s="236"/>
      <c r="DB113" s="236"/>
      <c r="DC113" s="236"/>
      <c r="DD113" s="236"/>
      <c r="DE113" s="236"/>
      <c r="DF113" s="236"/>
      <c r="DG113" s="236"/>
      <c r="DH113" s="236"/>
      <c r="DI113" s="236"/>
      <c r="DJ113" s="236"/>
      <c r="DK113" s="236"/>
      <c r="DL113" s="236"/>
      <c r="DM113" s="236"/>
      <c r="DN113" s="236"/>
      <c r="DO113" s="236"/>
      <c r="DP113" s="236"/>
      <c r="DQ113" s="236"/>
      <c r="DR113" s="236"/>
      <c r="DS113" s="236"/>
      <c r="DT113" s="236"/>
      <c r="DU113" s="236"/>
      <c r="DV113" s="236"/>
      <c r="DW113" s="236"/>
      <c r="DX113" s="236"/>
      <c r="DY113" s="236"/>
      <c r="DZ113" s="236"/>
      <c r="EA113" s="236"/>
      <c r="EB113" s="236"/>
      <c r="EC113" s="236"/>
      <c r="ED113" s="236"/>
      <c r="EE113" s="236"/>
      <c r="EF113" s="236"/>
      <c r="EG113" s="236"/>
      <c r="EH113" s="236"/>
      <c r="EI113" s="236"/>
      <c r="EJ113" s="236"/>
      <c r="EK113" s="236"/>
      <c r="EL113" s="236"/>
      <c r="EM113" s="236"/>
      <c r="EN113" s="236"/>
      <c r="EO113" s="236"/>
      <c r="EP113" s="236"/>
      <c r="EQ113" s="236"/>
      <c r="ER113" s="236"/>
      <c r="ES113" s="236"/>
      <c r="ET113" s="236"/>
      <c r="EU113" s="236"/>
      <c r="EV113" s="236"/>
      <c r="EW113" s="236"/>
      <c r="EX113" s="236"/>
      <c r="EY113" s="236"/>
      <c r="EZ113" s="236"/>
      <c r="FA113" s="236"/>
      <c r="FB113" s="236"/>
      <c r="FC113" s="236"/>
      <c r="FD113" s="236"/>
      <c r="FE113" s="236"/>
      <c r="FF113" s="236"/>
      <c r="FG113" s="236"/>
      <c r="FH113" s="236"/>
      <c r="FI113" s="236"/>
      <c r="FJ113" s="236"/>
      <c r="FK113" s="236"/>
      <c r="FL113" s="236"/>
      <c r="FM113" s="236"/>
      <c r="FN113" s="236"/>
      <c r="FO113" s="236"/>
      <c r="FP113" s="236"/>
      <c r="FQ113" s="236"/>
      <c r="FR113" s="236"/>
      <c r="FS113" s="236"/>
      <c r="FT113" s="236"/>
      <c r="FU113" s="236"/>
      <c r="FV113" s="236"/>
      <c r="FW113" s="236"/>
      <c r="FX113" s="236"/>
      <c r="FY113" s="236"/>
      <c r="FZ113" s="236"/>
      <c r="GA113" s="236"/>
      <c r="GB113" s="236"/>
      <c r="GC113" s="236"/>
      <c r="GD113" s="236"/>
      <c r="GE113" s="236"/>
      <c r="GF113" s="236"/>
      <c r="GG113" s="236"/>
      <c r="GH113" s="236"/>
      <c r="GI113" s="236"/>
      <c r="GJ113" s="236"/>
      <c r="GK113" s="236"/>
      <c r="GL113" s="236"/>
      <c r="GM113" s="236"/>
      <c r="GN113" s="236"/>
      <c r="GO113" s="236"/>
      <c r="GP113" s="236"/>
      <c r="GQ113" s="236"/>
      <c r="GR113" s="236"/>
      <c r="GS113" s="236"/>
      <c r="GT113" s="236"/>
      <c r="GU113" s="236"/>
      <c r="GV113" s="236"/>
      <c r="GW113" s="236"/>
      <c r="GX113" s="236"/>
      <c r="GY113" s="236"/>
      <c r="GZ113" s="236"/>
      <c r="HA113" s="236"/>
      <c r="HB113" s="236"/>
      <c r="HC113" s="236"/>
      <c r="HD113" s="236"/>
      <c r="HE113" s="236"/>
      <c r="HF113" s="236"/>
      <c r="HG113" s="236"/>
      <c r="HH113" s="236"/>
    </row>
  </sheetData>
  <mergeCells count="1">
    <mergeCell ref="A2:F2"/>
  </mergeCells>
  <printOptions horizontalCentered="1"/>
  <pageMargins left="0.590277777777778" right="0.590277777777778" top="0.786805555555556" bottom="0.786805555555556" header="0.826388888888889" footer="0.472222222222222"/>
  <pageSetup paperSize="9" scale="81" firstPageNumber="0" fitToHeight="0" orientation="portrait" blackAndWhite="1" useFirstPageNumber="1" horizontalDpi="600" vertic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78"/>
  <sheetViews>
    <sheetView showZeros="0" view="pageBreakPreview" zoomScaleNormal="100" zoomScaleSheetLayoutView="100" workbookViewId="0">
      <selection activeCell="C5" sqref="C5"/>
    </sheetView>
  </sheetViews>
  <sheetFormatPr defaultColWidth="9" defaultRowHeight="14.25"/>
  <cols>
    <col min="1" max="1" width="30.6333333333333" style="181" customWidth="1"/>
    <col min="2" max="2" width="14.6333333333333" style="182" customWidth="1"/>
    <col min="3" max="3" width="30.6333333333333" style="181" customWidth="1"/>
    <col min="4" max="4" width="14.6333333333333" style="183" customWidth="1"/>
    <col min="5" max="5" width="9.38333333333333" style="181"/>
    <col min="6" max="250" width="9" style="181"/>
  </cols>
  <sheetData>
    <row r="1" s="175" customFormat="1" ht="24" customHeight="1" spans="1:250">
      <c r="A1" s="184" t="s">
        <v>1458</v>
      </c>
      <c r="B1" s="185"/>
      <c r="C1" s="185"/>
      <c r="D1" s="186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187"/>
      <c r="CP1" s="187"/>
      <c r="CQ1" s="187"/>
      <c r="CR1" s="187"/>
      <c r="CS1" s="187"/>
      <c r="CT1" s="187"/>
      <c r="CU1" s="187"/>
      <c r="CV1" s="187"/>
      <c r="CW1" s="187"/>
      <c r="CX1" s="187"/>
      <c r="CY1" s="187"/>
      <c r="CZ1" s="187"/>
      <c r="DA1" s="187"/>
      <c r="DB1" s="187"/>
      <c r="DC1" s="187"/>
      <c r="DD1" s="187"/>
      <c r="DE1" s="187"/>
      <c r="DF1" s="187"/>
      <c r="DG1" s="187"/>
      <c r="DH1" s="187"/>
      <c r="DI1" s="187"/>
      <c r="DJ1" s="187"/>
      <c r="DK1" s="187"/>
      <c r="DL1" s="187"/>
      <c r="DM1" s="187"/>
      <c r="DN1" s="187"/>
      <c r="DO1" s="187"/>
      <c r="DP1" s="187"/>
      <c r="DQ1" s="187"/>
      <c r="DR1" s="187"/>
      <c r="DS1" s="187"/>
      <c r="DT1" s="187"/>
      <c r="DU1" s="187"/>
      <c r="DV1" s="187"/>
      <c r="DW1" s="187"/>
      <c r="DX1" s="187"/>
      <c r="DY1" s="187"/>
      <c r="DZ1" s="187"/>
      <c r="EA1" s="187"/>
      <c r="EB1" s="187"/>
      <c r="EC1" s="187"/>
      <c r="ED1" s="187"/>
      <c r="EE1" s="187"/>
      <c r="EF1" s="187"/>
      <c r="EG1" s="187"/>
      <c r="EH1" s="187"/>
      <c r="EI1" s="187"/>
      <c r="EJ1" s="187"/>
      <c r="EK1" s="187"/>
      <c r="EL1" s="187"/>
      <c r="EM1" s="187"/>
      <c r="EN1" s="187"/>
      <c r="EO1" s="187"/>
      <c r="EP1" s="187"/>
      <c r="EQ1" s="187"/>
      <c r="ER1" s="187"/>
      <c r="ES1" s="187"/>
      <c r="ET1" s="187"/>
      <c r="EU1" s="187"/>
      <c r="EV1" s="187"/>
      <c r="EW1" s="187"/>
      <c r="EX1" s="187"/>
      <c r="EY1" s="187"/>
      <c r="EZ1" s="187"/>
      <c r="FA1" s="187"/>
      <c r="FB1" s="187"/>
      <c r="FC1" s="187"/>
      <c r="FD1" s="187"/>
      <c r="FE1" s="187"/>
      <c r="FF1" s="187"/>
      <c r="FG1" s="187"/>
      <c r="FH1" s="187"/>
      <c r="FI1" s="187"/>
      <c r="FJ1" s="187"/>
      <c r="FK1" s="187"/>
      <c r="FL1" s="187"/>
      <c r="FM1" s="187"/>
      <c r="FN1" s="187"/>
      <c r="FO1" s="187"/>
      <c r="FP1" s="187"/>
      <c r="FQ1" s="187"/>
      <c r="FR1" s="187"/>
      <c r="FS1" s="187"/>
      <c r="FT1" s="187"/>
      <c r="FU1" s="187"/>
      <c r="FV1" s="187"/>
      <c r="FW1" s="187"/>
      <c r="FX1" s="187"/>
      <c r="FY1" s="187"/>
      <c r="FZ1" s="187"/>
      <c r="GA1" s="187"/>
      <c r="GB1" s="187"/>
      <c r="GC1" s="187"/>
      <c r="GD1" s="187"/>
      <c r="GE1" s="187"/>
      <c r="GF1" s="187"/>
      <c r="GG1" s="187"/>
      <c r="GH1" s="187"/>
      <c r="GI1" s="187"/>
      <c r="GJ1" s="187"/>
      <c r="GK1" s="187"/>
      <c r="GL1" s="187"/>
      <c r="GM1" s="187"/>
      <c r="GN1" s="187"/>
      <c r="GO1" s="187"/>
      <c r="GP1" s="187"/>
      <c r="GQ1" s="187"/>
      <c r="GR1" s="187"/>
      <c r="GS1" s="187"/>
      <c r="GT1" s="187"/>
      <c r="GU1" s="187"/>
      <c r="GV1" s="187"/>
      <c r="GW1" s="187"/>
      <c r="GX1" s="187"/>
      <c r="GY1" s="187"/>
      <c r="GZ1" s="187"/>
      <c r="HA1" s="187"/>
      <c r="HB1" s="187"/>
      <c r="HC1" s="187"/>
      <c r="HD1" s="187"/>
      <c r="HE1" s="187"/>
      <c r="HF1" s="187"/>
      <c r="HG1" s="187"/>
      <c r="HH1" s="187"/>
      <c r="HI1" s="187"/>
      <c r="HJ1" s="187"/>
      <c r="HK1" s="187"/>
      <c r="HL1" s="187"/>
      <c r="HM1" s="187"/>
      <c r="HN1" s="187"/>
      <c r="HO1" s="187"/>
      <c r="HP1" s="187"/>
      <c r="HQ1" s="187"/>
      <c r="HR1" s="187"/>
      <c r="HS1" s="187"/>
      <c r="HT1" s="187"/>
      <c r="HU1" s="187"/>
      <c r="HV1" s="187"/>
      <c r="HW1" s="187"/>
      <c r="HX1" s="187"/>
      <c r="HY1" s="187"/>
      <c r="HZ1" s="187"/>
      <c r="IA1" s="187"/>
      <c r="IB1" s="187"/>
      <c r="IC1" s="187"/>
      <c r="ID1" s="187"/>
      <c r="IE1" s="187"/>
      <c r="IF1" s="187"/>
      <c r="IG1" s="187"/>
      <c r="IH1" s="187"/>
      <c r="II1" s="187"/>
      <c r="IJ1" s="187"/>
      <c r="IK1" s="187"/>
      <c r="IL1" s="187"/>
      <c r="IM1" s="187"/>
      <c r="IN1" s="187"/>
      <c r="IO1" s="187"/>
      <c r="IP1" s="187"/>
    </row>
    <row r="2" s="176" customFormat="1" ht="42" customHeight="1" spans="1:4">
      <c r="A2" s="188" t="s">
        <v>1459</v>
      </c>
      <c r="B2" s="189"/>
      <c r="C2" s="189"/>
      <c r="D2" s="189"/>
    </row>
    <row r="3" s="177" customFormat="1" ht="30" customHeight="1" spans="1:4">
      <c r="A3" s="190"/>
      <c r="B3" s="191"/>
      <c r="C3" s="190"/>
      <c r="D3" s="192" t="s">
        <v>2</v>
      </c>
    </row>
    <row r="4" s="178" customFormat="1" ht="50" customHeight="1" spans="1:4">
      <c r="A4" s="193" t="s">
        <v>1444</v>
      </c>
      <c r="B4" s="194" t="s">
        <v>6</v>
      </c>
      <c r="C4" s="193" t="s">
        <v>1445</v>
      </c>
      <c r="D4" s="194" t="s">
        <v>6</v>
      </c>
    </row>
    <row r="5" s="179" customFormat="1" ht="50" customHeight="1" spans="1:4">
      <c r="A5" s="195" t="s">
        <v>1446</v>
      </c>
      <c r="B5" s="196">
        <v>132713</v>
      </c>
      <c r="C5" s="195" t="s">
        <v>1447</v>
      </c>
      <c r="D5" s="196">
        <v>151295</v>
      </c>
    </row>
    <row r="6" s="179" customFormat="1" ht="50" customHeight="1" spans="1:4">
      <c r="A6" s="195" t="s">
        <v>1448</v>
      </c>
      <c r="B6" s="196">
        <f>B7+B8+B9+B10</f>
        <v>91486</v>
      </c>
      <c r="C6" s="102" t="s">
        <v>1449</v>
      </c>
      <c r="D6" s="196">
        <f>D7+D8</f>
        <v>40000</v>
      </c>
    </row>
    <row r="7" s="179" customFormat="1" ht="50" customHeight="1" spans="1:4">
      <c r="A7" s="197" t="s">
        <v>71</v>
      </c>
      <c r="B7" s="198">
        <v>4483</v>
      </c>
      <c r="C7" s="197" t="s">
        <v>1450</v>
      </c>
      <c r="D7" s="198"/>
    </row>
    <row r="8" s="179" customFormat="1" ht="50" customHeight="1" spans="1:4">
      <c r="A8" s="197" t="s">
        <v>195</v>
      </c>
      <c r="B8" s="198">
        <v>4703</v>
      </c>
      <c r="C8" s="197" t="s">
        <v>197</v>
      </c>
      <c r="D8" s="198">
        <v>40000</v>
      </c>
    </row>
    <row r="9" s="179" customFormat="1" ht="50" customHeight="1" spans="1:4">
      <c r="A9" s="197" t="s">
        <v>1451</v>
      </c>
      <c r="B9" s="198"/>
      <c r="C9" s="199"/>
      <c r="D9" s="200"/>
    </row>
    <row r="10" s="179" customFormat="1" ht="50" customHeight="1" spans="1:4">
      <c r="A10" s="197" t="s">
        <v>214</v>
      </c>
      <c r="B10" s="198">
        <v>82300</v>
      </c>
      <c r="C10" s="101" t="s">
        <v>202</v>
      </c>
      <c r="D10" s="200">
        <f>D11</f>
        <v>22700</v>
      </c>
    </row>
    <row r="11" s="179" customFormat="1" ht="50" customHeight="1" spans="1:4">
      <c r="A11" s="201" t="s">
        <v>1452</v>
      </c>
      <c r="B11" s="198">
        <v>82300</v>
      </c>
      <c r="C11" s="197" t="s">
        <v>1453</v>
      </c>
      <c r="D11" s="198">
        <v>22700</v>
      </c>
    </row>
    <row r="12" s="179" customFormat="1" ht="50" customHeight="1" spans="1:4">
      <c r="A12" s="202"/>
      <c r="B12" s="198"/>
      <c r="C12" s="195" t="s">
        <v>225</v>
      </c>
      <c r="D12" s="200">
        <v>10204</v>
      </c>
    </row>
    <row r="13" s="179" customFormat="1" ht="50" customHeight="1" spans="1:4">
      <c r="A13" s="108" t="s">
        <v>239</v>
      </c>
      <c r="B13" s="203">
        <f>B5+B6</f>
        <v>224199</v>
      </c>
      <c r="C13" s="204" t="s">
        <v>240</v>
      </c>
      <c r="D13" s="200">
        <f>D5+D6+D10+D12</f>
        <v>224199</v>
      </c>
    </row>
    <row r="14" s="179" customFormat="1" ht="24" customHeight="1" spans="2:5">
      <c r="B14" s="205"/>
      <c r="D14" s="206"/>
      <c r="E14" s="206"/>
    </row>
    <row r="15" s="180" customFormat="1" ht="24" customHeight="1" spans="1:250">
      <c r="A15" s="179"/>
      <c r="B15" s="205"/>
      <c r="C15" s="179"/>
      <c r="D15" s="206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  <c r="BG15" s="179"/>
      <c r="BH15" s="179"/>
      <c r="BI15" s="179"/>
      <c r="BJ15" s="179"/>
      <c r="BK15" s="179"/>
      <c r="BL15" s="179"/>
      <c r="BM15" s="179"/>
      <c r="BN15" s="179"/>
      <c r="BO15" s="179"/>
      <c r="BP15" s="179"/>
      <c r="BQ15" s="179"/>
      <c r="BR15" s="179"/>
      <c r="BS15" s="179"/>
      <c r="BT15" s="179"/>
      <c r="BU15" s="179"/>
      <c r="BV15" s="179"/>
      <c r="BW15" s="179"/>
      <c r="BX15" s="179"/>
      <c r="BY15" s="179"/>
      <c r="BZ15" s="179"/>
      <c r="CA15" s="179"/>
      <c r="CB15" s="179"/>
      <c r="CC15" s="179"/>
      <c r="CD15" s="179"/>
      <c r="CE15" s="179"/>
      <c r="CF15" s="179"/>
      <c r="CG15" s="179"/>
      <c r="CH15" s="179"/>
      <c r="CI15" s="179"/>
      <c r="CJ15" s="179"/>
      <c r="CK15" s="179"/>
      <c r="CL15" s="179"/>
      <c r="CM15" s="179"/>
      <c r="CN15" s="179"/>
      <c r="CO15" s="179"/>
      <c r="CP15" s="179"/>
      <c r="CQ15" s="179"/>
      <c r="CR15" s="179"/>
      <c r="CS15" s="179"/>
      <c r="CT15" s="179"/>
      <c r="CU15" s="179"/>
      <c r="CV15" s="179"/>
      <c r="CW15" s="179"/>
      <c r="CX15" s="179"/>
      <c r="CY15" s="179"/>
      <c r="CZ15" s="179"/>
      <c r="DA15" s="179"/>
      <c r="DB15" s="179"/>
      <c r="DC15" s="179"/>
      <c r="DD15" s="179"/>
      <c r="DE15" s="179"/>
      <c r="DF15" s="179"/>
      <c r="DG15" s="179"/>
      <c r="DH15" s="179"/>
      <c r="DI15" s="179"/>
      <c r="DJ15" s="179"/>
      <c r="DK15" s="179"/>
      <c r="DL15" s="179"/>
      <c r="DM15" s="179"/>
      <c r="DN15" s="179"/>
      <c r="DO15" s="179"/>
      <c r="DP15" s="179"/>
      <c r="DQ15" s="179"/>
      <c r="DR15" s="179"/>
      <c r="DS15" s="179"/>
      <c r="DT15" s="179"/>
      <c r="DU15" s="179"/>
      <c r="DV15" s="179"/>
      <c r="DW15" s="179"/>
      <c r="DX15" s="179"/>
      <c r="DY15" s="179"/>
      <c r="DZ15" s="179"/>
      <c r="EA15" s="179"/>
      <c r="EB15" s="179"/>
      <c r="EC15" s="179"/>
      <c r="ED15" s="179"/>
      <c r="EE15" s="179"/>
      <c r="EF15" s="179"/>
      <c r="EG15" s="179"/>
      <c r="EH15" s="179"/>
      <c r="EI15" s="179"/>
      <c r="EJ15" s="179"/>
      <c r="EK15" s="179"/>
      <c r="EL15" s="179"/>
      <c r="EM15" s="179"/>
      <c r="EN15" s="179"/>
      <c r="EO15" s="179"/>
      <c r="EP15" s="179"/>
      <c r="EQ15" s="179"/>
      <c r="ER15" s="179"/>
      <c r="ES15" s="179"/>
      <c r="ET15" s="179"/>
      <c r="EU15" s="179"/>
      <c r="EV15" s="179"/>
      <c r="EW15" s="179"/>
      <c r="EX15" s="179"/>
      <c r="EY15" s="179"/>
      <c r="EZ15" s="179"/>
      <c r="FA15" s="179"/>
      <c r="FB15" s="179"/>
      <c r="FC15" s="179"/>
      <c r="FD15" s="179"/>
      <c r="FE15" s="179"/>
      <c r="FF15" s="179"/>
      <c r="FG15" s="179"/>
      <c r="FH15" s="179"/>
      <c r="FI15" s="179"/>
      <c r="FJ15" s="179"/>
      <c r="FK15" s="179"/>
      <c r="FL15" s="179"/>
      <c r="FM15" s="179"/>
      <c r="FN15" s="179"/>
      <c r="FO15" s="179"/>
      <c r="FP15" s="179"/>
      <c r="FQ15" s="179"/>
      <c r="FR15" s="179"/>
      <c r="FS15" s="179"/>
      <c r="FT15" s="179"/>
      <c r="FU15" s="179"/>
      <c r="FV15" s="179"/>
      <c r="FW15" s="179"/>
      <c r="FX15" s="179"/>
      <c r="FY15" s="179"/>
      <c r="FZ15" s="179"/>
      <c r="GA15" s="179"/>
      <c r="GB15" s="179"/>
      <c r="GC15" s="179"/>
      <c r="GD15" s="179"/>
      <c r="GE15" s="179"/>
      <c r="GF15" s="179"/>
      <c r="GG15" s="179"/>
      <c r="GH15" s="179"/>
      <c r="GI15" s="179"/>
      <c r="GJ15" s="179"/>
      <c r="GK15" s="179"/>
      <c r="GL15" s="179"/>
      <c r="GM15" s="179"/>
      <c r="GN15" s="179"/>
      <c r="GO15" s="179"/>
      <c r="GP15" s="179"/>
      <c r="GQ15" s="179"/>
      <c r="GR15" s="179"/>
      <c r="GS15" s="179"/>
      <c r="GT15" s="179"/>
      <c r="GU15" s="179"/>
      <c r="GV15" s="179"/>
      <c r="GW15" s="179"/>
      <c r="GX15" s="179"/>
      <c r="GY15" s="179"/>
      <c r="GZ15" s="179"/>
      <c r="HA15" s="179"/>
      <c r="HB15" s="179"/>
      <c r="HC15" s="179"/>
      <c r="HD15" s="179"/>
      <c r="HE15" s="179"/>
      <c r="HF15" s="179"/>
      <c r="HG15" s="179"/>
      <c r="HH15" s="179"/>
      <c r="HI15" s="179"/>
      <c r="HJ15" s="179"/>
      <c r="HK15" s="179"/>
      <c r="HL15" s="179"/>
      <c r="HM15" s="179"/>
      <c r="HN15" s="179"/>
      <c r="HO15" s="179"/>
      <c r="HP15" s="179"/>
      <c r="HQ15" s="179"/>
      <c r="HR15" s="179"/>
      <c r="HS15" s="179"/>
      <c r="HT15" s="179"/>
      <c r="HU15" s="179"/>
      <c r="HV15" s="179"/>
      <c r="HW15" s="179"/>
      <c r="HX15" s="179"/>
      <c r="HY15" s="179"/>
      <c r="HZ15" s="179"/>
      <c r="IA15" s="179"/>
      <c r="IB15" s="179"/>
      <c r="IC15" s="179"/>
      <c r="ID15" s="179"/>
      <c r="IE15" s="179"/>
      <c r="IF15" s="179"/>
      <c r="IG15" s="179"/>
      <c r="IH15" s="179"/>
      <c r="II15" s="179"/>
      <c r="IJ15" s="179"/>
      <c r="IK15" s="179"/>
      <c r="IL15" s="179"/>
      <c r="IM15" s="179"/>
      <c r="IN15" s="179"/>
      <c r="IO15" s="179"/>
      <c r="IP15" s="179"/>
    </row>
    <row r="16" s="180" customFormat="1" ht="24" customHeight="1" spans="1:250">
      <c r="A16" s="179"/>
      <c r="B16" s="205"/>
      <c r="C16" s="207"/>
      <c r="D16" s="206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179"/>
      <c r="BN16" s="179"/>
      <c r="BO16" s="179"/>
      <c r="BP16" s="179"/>
      <c r="BQ16" s="179"/>
      <c r="BR16" s="179"/>
      <c r="BS16" s="179"/>
      <c r="BT16" s="179"/>
      <c r="BU16" s="179"/>
      <c r="BV16" s="179"/>
      <c r="BW16" s="179"/>
      <c r="BX16" s="179"/>
      <c r="BY16" s="179"/>
      <c r="BZ16" s="179"/>
      <c r="CA16" s="179"/>
      <c r="CB16" s="179"/>
      <c r="CC16" s="179"/>
      <c r="CD16" s="179"/>
      <c r="CE16" s="179"/>
      <c r="CF16" s="179"/>
      <c r="CG16" s="179"/>
      <c r="CH16" s="179"/>
      <c r="CI16" s="179"/>
      <c r="CJ16" s="179"/>
      <c r="CK16" s="179"/>
      <c r="CL16" s="179"/>
      <c r="CM16" s="179"/>
      <c r="CN16" s="179"/>
      <c r="CO16" s="179"/>
      <c r="CP16" s="179"/>
      <c r="CQ16" s="179"/>
      <c r="CR16" s="179"/>
      <c r="CS16" s="179"/>
      <c r="CT16" s="179"/>
      <c r="CU16" s="179"/>
      <c r="CV16" s="179"/>
      <c r="CW16" s="179"/>
      <c r="CX16" s="179"/>
      <c r="CY16" s="179"/>
      <c r="CZ16" s="179"/>
      <c r="DA16" s="179"/>
      <c r="DB16" s="179"/>
      <c r="DC16" s="179"/>
      <c r="DD16" s="179"/>
      <c r="DE16" s="179"/>
      <c r="DF16" s="179"/>
      <c r="DG16" s="179"/>
      <c r="DH16" s="179"/>
      <c r="DI16" s="179"/>
      <c r="DJ16" s="179"/>
      <c r="DK16" s="179"/>
      <c r="DL16" s="179"/>
      <c r="DM16" s="179"/>
      <c r="DN16" s="179"/>
      <c r="DO16" s="179"/>
      <c r="DP16" s="179"/>
      <c r="DQ16" s="179"/>
      <c r="DR16" s="179"/>
      <c r="DS16" s="179"/>
      <c r="DT16" s="179"/>
      <c r="DU16" s="179"/>
      <c r="DV16" s="179"/>
      <c r="DW16" s="179"/>
      <c r="DX16" s="179"/>
      <c r="DY16" s="179"/>
      <c r="DZ16" s="179"/>
      <c r="EA16" s="179"/>
      <c r="EB16" s="179"/>
      <c r="EC16" s="179"/>
      <c r="ED16" s="179"/>
      <c r="EE16" s="179"/>
      <c r="EF16" s="179"/>
      <c r="EG16" s="179"/>
      <c r="EH16" s="179"/>
      <c r="EI16" s="179"/>
      <c r="EJ16" s="179"/>
      <c r="EK16" s="179"/>
      <c r="EL16" s="179"/>
      <c r="EM16" s="179"/>
      <c r="EN16" s="179"/>
      <c r="EO16" s="179"/>
      <c r="EP16" s="179"/>
      <c r="EQ16" s="179"/>
      <c r="ER16" s="179"/>
      <c r="ES16" s="179"/>
      <c r="ET16" s="179"/>
      <c r="EU16" s="179"/>
      <c r="EV16" s="179"/>
      <c r="EW16" s="179"/>
      <c r="EX16" s="179"/>
      <c r="EY16" s="179"/>
      <c r="EZ16" s="179"/>
      <c r="FA16" s="179"/>
      <c r="FB16" s="179"/>
      <c r="FC16" s="179"/>
      <c r="FD16" s="179"/>
      <c r="FE16" s="179"/>
      <c r="FF16" s="179"/>
      <c r="FG16" s="179"/>
      <c r="FH16" s="179"/>
      <c r="FI16" s="179"/>
      <c r="FJ16" s="179"/>
      <c r="FK16" s="179"/>
      <c r="FL16" s="179"/>
      <c r="FM16" s="179"/>
      <c r="FN16" s="179"/>
      <c r="FO16" s="179"/>
      <c r="FP16" s="179"/>
      <c r="FQ16" s="179"/>
      <c r="FR16" s="179"/>
      <c r="FS16" s="179"/>
      <c r="FT16" s="179"/>
      <c r="FU16" s="179"/>
      <c r="FV16" s="179"/>
      <c r="FW16" s="179"/>
      <c r="FX16" s="179"/>
      <c r="FY16" s="179"/>
      <c r="FZ16" s="179"/>
      <c r="GA16" s="179"/>
      <c r="GB16" s="179"/>
      <c r="GC16" s="179"/>
      <c r="GD16" s="179"/>
      <c r="GE16" s="179"/>
      <c r="GF16" s="179"/>
      <c r="GG16" s="179"/>
      <c r="GH16" s="179"/>
      <c r="GI16" s="179"/>
      <c r="GJ16" s="179"/>
      <c r="GK16" s="179"/>
      <c r="GL16" s="179"/>
      <c r="GM16" s="179"/>
      <c r="GN16" s="179"/>
      <c r="GO16" s="179"/>
      <c r="GP16" s="179"/>
      <c r="GQ16" s="179"/>
      <c r="GR16" s="179"/>
      <c r="GS16" s="179"/>
      <c r="GT16" s="179"/>
      <c r="GU16" s="179"/>
      <c r="GV16" s="179"/>
      <c r="GW16" s="179"/>
      <c r="GX16" s="179"/>
      <c r="GY16" s="179"/>
      <c r="GZ16" s="179"/>
      <c r="HA16" s="179"/>
      <c r="HB16" s="179"/>
      <c r="HC16" s="179"/>
      <c r="HD16" s="179"/>
      <c r="HE16" s="179"/>
      <c r="HF16" s="179"/>
      <c r="HG16" s="179"/>
      <c r="HH16" s="179"/>
      <c r="HI16" s="179"/>
      <c r="HJ16" s="179"/>
      <c r="HK16" s="179"/>
      <c r="HL16" s="179"/>
      <c r="HM16" s="179"/>
      <c r="HN16" s="179"/>
      <c r="HO16" s="179"/>
      <c r="HP16" s="179"/>
      <c r="HQ16" s="179"/>
      <c r="HR16" s="179"/>
      <c r="HS16" s="179"/>
      <c r="HT16" s="179"/>
      <c r="HU16" s="179"/>
      <c r="HV16" s="179"/>
      <c r="HW16" s="179"/>
      <c r="HX16" s="179"/>
      <c r="HY16" s="179"/>
      <c r="HZ16" s="179"/>
      <c r="IA16" s="179"/>
      <c r="IB16" s="179"/>
      <c r="IC16" s="179"/>
      <c r="ID16" s="179"/>
      <c r="IE16" s="179"/>
      <c r="IF16" s="179"/>
      <c r="IG16" s="179"/>
      <c r="IH16" s="179"/>
      <c r="II16" s="179"/>
      <c r="IJ16" s="179"/>
      <c r="IK16" s="179"/>
      <c r="IL16" s="179"/>
      <c r="IM16" s="179"/>
      <c r="IN16" s="179"/>
      <c r="IO16" s="179"/>
      <c r="IP16" s="179"/>
    </row>
    <row r="17" s="180" customFormat="1" ht="24" customHeight="1" spans="1:250">
      <c r="A17" s="179"/>
      <c r="B17" s="205"/>
      <c r="C17" s="179"/>
      <c r="D17" s="206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79"/>
      <c r="BH17" s="179"/>
      <c r="BI17" s="179"/>
      <c r="BJ17" s="179"/>
      <c r="BK17" s="179"/>
      <c r="BL17" s="179"/>
      <c r="BM17" s="179"/>
      <c r="BN17" s="179"/>
      <c r="BO17" s="179"/>
      <c r="BP17" s="179"/>
      <c r="BQ17" s="179"/>
      <c r="BR17" s="179"/>
      <c r="BS17" s="179"/>
      <c r="BT17" s="179"/>
      <c r="BU17" s="179"/>
      <c r="BV17" s="179"/>
      <c r="BW17" s="179"/>
      <c r="BX17" s="179"/>
      <c r="BY17" s="179"/>
      <c r="BZ17" s="179"/>
      <c r="CA17" s="179"/>
      <c r="CB17" s="179"/>
      <c r="CC17" s="179"/>
      <c r="CD17" s="179"/>
      <c r="CE17" s="179"/>
      <c r="CF17" s="179"/>
      <c r="CG17" s="179"/>
      <c r="CH17" s="179"/>
      <c r="CI17" s="179"/>
      <c r="CJ17" s="179"/>
      <c r="CK17" s="179"/>
      <c r="CL17" s="179"/>
      <c r="CM17" s="179"/>
      <c r="CN17" s="179"/>
      <c r="CO17" s="179"/>
      <c r="CP17" s="179"/>
      <c r="CQ17" s="179"/>
      <c r="CR17" s="179"/>
      <c r="CS17" s="179"/>
      <c r="CT17" s="179"/>
      <c r="CU17" s="179"/>
      <c r="CV17" s="179"/>
      <c r="CW17" s="179"/>
      <c r="CX17" s="179"/>
      <c r="CY17" s="179"/>
      <c r="CZ17" s="179"/>
      <c r="DA17" s="179"/>
      <c r="DB17" s="179"/>
      <c r="DC17" s="179"/>
      <c r="DD17" s="179"/>
      <c r="DE17" s="179"/>
      <c r="DF17" s="179"/>
      <c r="DG17" s="179"/>
      <c r="DH17" s="179"/>
      <c r="DI17" s="179"/>
      <c r="DJ17" s="179"/>
      <c r="DK17" s="179"/>
      <c r="DL17" s="179"/>
      <c r="DM17" s="179"/>
      <c r="DN17" s="179"/>
      <c r="DO17" s="179"/>
      <c r="DP17" s="179"/>
      <c r="DQ17" s="179"/>
      <c r="DR17" s="179"/>
      <c r="DS17" s="179"/>
      <c r="DT17" s="179"/>
      <c r="DU17" s="179"/>
      <c r="DV17" s="179"/>
      <c r="DW17" s="179"/>
      <c r="DX17" s="179"/>
      <c r="DY17" s="179"/>
      <c r="DZ17" s="179"/>
      <c r="EA17" s="179"/>
      <c r="EB17" s="179"/>
      <c r="EC17" s="179"/>
      <c r="ED17" s="179"/>
      <c r="EE17" s="179"/>
      <c r="EF17" s="179"/>
      <c r="EG17" s="179"/>
      <c r="EH17" s="179"/>
      <c r="EI17" s="179"/>
      <c r="EJ17" s="179"/>
      <c r="EK17" s="179"/>
      <c r="EL17" s="179"/>
      <c r="EM17" s="179"/>
      <c r="EN17" s="179"/>
      <c r="EO17" s="179"/>
      <c r="EP17" s="179"/>
      <c r="EQ17" s="179"/>
      <c r="ER17" s="179"/>
      <c r="ES17" s="179"/>
      <c r="ET17" s="179"/>
      <c r="EU17" s="179"/>
      <c r="EV17" s="179"/>
      <c r="EW17" s="179"/>
      <c r="EX17" s="179"/>
      <c r="EY17" s="179"/>
      <c r="EZ17" s="179"/>
      <c r="FA17" s="179"/>
      <c r="FB17" s="179"/>
      <c r="FC17" s="179"/>
      <c r="FD17" s="179"/>
      <c r="FE17" s="179"/>
      <c r="FF17" s="179"/>
      <c r="FG17" s="179"/>
      <c r="FH17" s="179"/>
      <c r="FI17" s="179"/>
      <c r="FJ17" s="179"/>
      <c r="FK17" s="179"/>
      <c r="FL17" s="179"/>
      <c r="FM17" s="179"/>
      <c r="FN17" s="179"/>
      <c r="FO17" s="179"/>
      <c r="FP17" s="179"/>
      <c r="FQ17" s="179"/>
      <c r="FR17" s="179"/>
      <c r="FS17" s="179"/>
      <c r="FT17" s="179"/>
      <c r="FU17" s="179"/>
      <c r="FV17" s="179"/>
      <c r="FW17" s="179"/>
      <c r="FX17" s="179"/>
      <c r="FY17" s="179"/>
      <c r="FZ17" s="179"/>
      <c r="GA17" s="179"/>
      <c r="GB17" s="179"/>
      <c r="GC17" s="179"/>
      <c r="GD17" s="179"/>
      <c r="GE17" s="179"/>
      <c r="GF17" s="179"/>
      <c r="GG17" s="179"/>
      <c r="GH17" s="179"/>
      <c r="GI17" s="179"/>
      <c r="GJ17" s="179"/>
      <c r="GK17" s="179"/>
      <c r="GL17" s="179"/>
      <c r="GM17" s="179"/>
      <c r="GN17" s="179"/>
      <c r="GO17" s="179"/>
      <c r="GP17" s="179"/>
      <c r="GQ17" s="179"/>
      <c r="GR17" s="179"/>
      <c r="GS17" s="179"/>
      <c r="GT17" s="179"/>
      <c r="GU17" s="179"/>
      <c r="GV17" s="179"/>
      <c r="GW17" s="179"/>
      <c r="GX17" s="179"/>
      <c r="GY17" s="179"/>
      <c r="GZ17" s="179"/>
      <c r="HA17" s="179"/>
      <c r="HB17" s="179"/>
      <c r="HC17" s="179"/>
      <c r="HD17" s="179"/>
      <c r="HE17" s="179"/>
      <c r="HF17" s="179"/>
      <c r="HG17" s="179"/>
      <c r="HH17" s="179"/>
      <c r="HI17" s="179"/>
      <c r="HJ17" s="179"/>
      <c r="HK17" s="179"/>
      <c r="HL17" s="179"/>
      <c r="HM17" s="179"/>
      <c r="HN17" s="179"/>
      <c r="HO17" s="179"/>
      <c r="HP17" s="179"/>
      <c r="HQ17" s="179"/>
      <c r="HR17" s="179"/>
      <c r="HS17" s="179"/>
      <c r="HT17" s="179"/>
      <c r="HU17" s="179"/>
      <c r="HV17" s="179"/>
      <c r="HW17" s="179"/>
      <c r="HX17" s="179"/>
      <c r="HY17" s="179"/>
      <c r="HZ17" s="179"/>
      <c r="IA17" s="179"/>
      <c r="IB17" s="179"/>
      <c r="IC17" s="179"/>
      <c r="ID17" s="179"/>
      <c r="IE17" s="179"/>
      <c r="IF17" s="179"/>
      <c r="IG17" s="179"/>
      <c r="IH17" s="179"/>
      <c r="II17" s="179"/>
      <c r="IJ17" s="179"/>
      <c r="IK17" s="179"/>
      <c r="IL17" s="179"/>
      <c r="IM17" s="179"/>
      <c r="IN17" s="179"/>
      <c r="IO17" s="179"/>
      <c r="IP17" s="179"/>
    </row>
    <row r="18" s="180" customFormat="1" ht="24" customHeight="1" spans="1:250">
      <c r="A18" s="179"/>
      <c r="B18" s="205"/>
      <c r="C18" s="179"/>
      <c r="D18" s="206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179"/>
      <c r="BF18" s="179"/>
      <c r="BG18" s="179"/>
      <c r="BH18" s="179"/>
      <c r="BI18" s="179"/>
      <c r="BJ18" s="179"/>
      <c r="BK18" s="179"/>
      <c r="BL18" s="179"/>
      <c r="BM18" s="179"/>
      <c r="BN18" s="179"/>
      <c r="BO18" s="179"/>
      <c r="BP18" s="179"/>
      <c r="BQ18" s="179"/>
      <c r="BR18" s="179"/>
      <c r="BS18" s="179"/>
      <c r="BT18" s="179"/>
      <c r="BU18" s="179"/>
      <c r="BV18" s="179"/>
      <c r="BW18" s="179"/>
      <c r="BX18" s="179"/>
      <c r="BY18" s="179"/>
      <c r="BZ18" s="179"/>
      <c r="CA18" s="179"/>
      <c r="CB18" s="179"/>
      <c r="CC18" s="179"/>
      <c r="CD18" s="179"/>
      <c r="CE18" s="179"/>
      <c r="CF18" s="179"/>
      <c r="CG18" s="179"/>
      <c r="CH18" s="179"/>
      <c r="CI18" s="179"/>
      <c r="CJ18" s="179"/>
      <c r="CK18" s="179"/>
      <c r="CL18" s="179"/>
      <c r="CM18" s="179"/>
      <c r="CN18" s="179"/>
      <c r="CO18" s="179"/>
      <c r="CP18" s="179"/>
      <c r="CQ18" s="179"/>
      <c r="CR18" s="179"/>
      <c r="CS18" s="179"/>
      <c r="CT18" s="179"/>
      <c r="CU18" s="179"/>
      <c r="CV18" s="179"/>
      <c r="CW18" s="179"/>
      <c r="CX18" s="179"/>
      <c r="CY18" s="179"/>
      <c r="CZ18" s="179"/>
      <c r="DA18" s="179"/>
      <c r="DB18" s="179"/>
      <c r="DC18" s="179"/>
      <c r="DD18" s="179"/>
      <c r="DE18" s="179"/>
      <c r="DF18" s="179"/>
      <c r="DG18" s="179"/>
      <c r="DH18" s="179"/>
      <c r="DI18" s="179"/>
      <c r="DJ18" s="179"/>
      <c r="DK18" s="179"/>
      <c r="DL18" s="179"/>
      <c r="DM18" s="179"/>
      <c r="DN18" s="179"/>
      <c r="DO18" s="179"/>
      <c r="DP18" s="179"/>
      <c r="DQ18" s="179"/>
      <c r="DR18" s="179"/>
      <c r="DS18" s="179"/>
      <c r="DT18" s="179"/>
      <c r="DU18" s="179"/>
      <c r="DV18" s="179"/>
      <c r="DW18" s="179"/>
      <c r="DX18" s="179"/>
      <c r="DY18" s="179"/>
      <c r="DZ18" s="179"/>
      <c r="EA18" s="179"/>
      <c r="EB18" s="179"/>
      <c r="EC18" s="179"/>
      <c r="ED18" s="179"/>
      <c r="EE18" s="179"/>
      <c r="EF18" s="179"/>
      <c r="EG18" s="179"/>
      <c r="EH18" s="179"/>
      <c r="EI18" s="179"/>
      <c r="EJ18" s="179"/>
      <c r="EK18" s="179"/>
      <c r="EL18" s="179"/>
      <c r="EM18" s="179"/>
      <c r="EN18" s="179"/>
      <c r="EO18" s="179"/>
      <c r="EP18" s="179"/>
      <c r="EQ18" s="179"/>
      <c r="ER18" s="179"/>
      <c r="ES18" s="179"/>
      <c r="ET18" s="179"/>
      <c r="EU18" s="179"/>
      <c r="EV18" s="179"/>
      <c r="EW18" s="179"/>
      <c r="EX18" s="179"/>
      <c r="EY18" s="179"/>
      <c r="EZ18" s="179"/>
      <c r="FA18" s="179"/>
      <c r="FB18" s="179"/>
      <c r="FC18" s="179"/>
      <c r="FD18" s="179"/>
      <c r="FE18" s="179"/>
      <c r="FF18" s="179"/>
      <c r="FG18" s="179"/>
      <c r="FH18" s="179"/>
      <c r="FI18" s="179"/>
      <c r="FJ18" s="179"/>
      <c r="FK18" s="179"/>
      <c r="FL18" s="179"/>
      <c r="FM18" s="179"/>
      <c r="FN18" s="179"/>
      <c r="FO18" s="179"/>
      <c r="FP18" s="179"/>
      <c r="FQ18" s="179"/>
      <c r="FR18" s="179"/>
      <c r="FS18" s="179"/>
      <c r="FT18" s="179"/>
      <c r="FU18" s="179"/>
      <c r="FV18" s="179"/>
      <c r="FW18" s="179"/>
      <c r="FX18" s="179"/>
      <c r="FY18" s="179"/>
      <c r="FZ18" s="179"/>
      <c r="GA18" s="179"/>
      <c r="GB18" s="179"/>
      <c r="GC18" s="179"/>
      <c r="GD18" s="179"/>
      <c r="GE18" s="179"/>
      <c r="GF18" s="179"/>
      <c r="GG18" s="179"/>
      <c r="GH18" s="179"/>
      <c r="GI18" s="179"/>
      <c r="GJ18" s="179"/>
      <c r="GK18" s="179"/>
      <c r="GL18" s="179"/>
      <c r="GM18" s="179"/>
      <c r="GN18" s="179"/>
      <c r="GO18" s="179"/>
      <c r="GP18" s="179"/>
      <c r="GQ18" s="179"/>
      <c r="GR18" s="179"/>
      <c r="GS18" s="179"/>
      <c r="GT18" s="179"/>
      <c r="GU18" s="179"/>
      <c r="GV18" s="179"/>
      <c r="GW18" s="179"/>
      <c r="GX18" s="179"/>
      <c r="GY18" s="179"/>
      <c r="GZ18" s="179"/>
      <c r="HA18" s="179"/>
      <c r="HB18" s="179"/>
      <c r="HC18" s="179"/>
      <c r="HD18" s="179"/>
      <c r="HE18" s="179"/>
      <c r="HF18" s="179"/>
      <c r="HG18" s="179"/>
      <c r="HH18" s="179"/>
      <c r="HI18" s="179"/>
      <c r="HJ18" s="179"/>
      <c r="HK18" s="179"/>
      <c r="HL18" s="179"/>
      <c r="HM18" s="179"/>
      <c r="HN18" s="179"/>
      <c r="HO18" s="179"/>
      <c r="HP18" s="179"/>
      <c r="HQ18" s="179"/>
      <c r="HR18" s="179"/>
      <c r="HS18" s="179"/>
      <c r="HT18" s="179"/>
      <c r="HU18" s="179"/>
      <c r="HV18" s="179"/>
      <c r="HW18" s="179"/>
      <c r="HX18" s="179"/>
      <c r="HY18" s="179"/>
      <c r="HZ18" s="179"/>
      <c r="IA18" s="179"/>
      <c r="IB18" s="179"/>
      <c r="IC18" s="179"/>
      <c r="ID18" s="179"/>
      <c r="IE18" s="179"/>
      <c r="IF18" s="179"/>
      <c r="IG18" s="179"/>
      <c r="IH18" s="179"/>
      <c r="II18" s="179"/>
      <c r="IJ18" s="179"/>
      <c r="IK18" s="179"/>
      <c r="IL18" s="179"/>
      <c r="IM18" s="179"/>
      <c r="IN18" s="179"/>
      <c r="IO18" s="179"/>
      <c r="IP18" s="179"/>
    </row>
    <row r="19" s="180" customFormat="1" ht="24" customHeight="1" spans="1:250">
      <c r="A19" s="179"/>
      <c r="B19" s="205"/>
      <c r="C19" s="179"/>
      <c r="D19" s="206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  <c r="BD19" s="179"/>
      <c r="BE19" s="179"/>
      <c r="BF19" s="179"/>
      <c r="BG19" s="179"/>
      <c r="BH19" s="179"/>
      <c r="BI19" s="179"/>
      <c r="BJ19" s="179"/>
      <c r="BK19" s="179"/>
      <c r="BL19" s="179"/>
      <c r="BM19" s="179"/>
      <c r="BN19" s="179"/>
      <c r="BO19" s="179"/>
      <c r="BP19" s="179"/>
      <c r="BQ19" s="179"/>
      <c r="BR19" s="179"/>
      <c r="BS19" s="179"/>
      <c r="BT19" s="179"/>
      <c r="BU19" s="179"/>
      <c r="BV19" s="179"/>
      <c r="BW19" s="179"/>
      <c r="BX19" s="179"/>
      <c r="BY19" s="179"/>
      <c r="BZ19" s="179"/>
      <c r="CA19" s="179"/>
      <c r="CB19" s="179"/>
      <c r="CC19" s="179"/>
      <c r="CD19" s="179"/>
      <c r="CE19" s="179"/>
      <c r="CF19" s="179"/>
      <c r="CG19" s="179"/>
      <c r="CH19" s="179"/>
      <c r="CI19" s="179"/>
      <c r="CJ19" s="179"/>
      <c r="CK19" s="179"/>
      <c r="CL19" s="179"/>
      <c r="CM19" s="179"/>
      <c r="CN19" s="179"/>
      <c r="CO19" s="179"/>
      <c r="CP19" s="179"/>
      <c r="CQ19" s="179"/>
      <c r="CR19" s="179"/>
      <c r="CS19" s="179"/>
      <c r="CT19" s="179"/>
      <c r="CU19" s="179"/>
      <c r="CV19" s="179"/>
      <c r="CW19" s="179"/>
      <c r="CX19" s="179"/>
      <c r="CY19" s="179"/>
      <c r="CZ19" s="179"/>
      <c r="DA19" s="179"/>
      <c r="DB19" s="179"/>
      <c r="DC19" s="179"/>
      <c r="DD19" s="179"/>
      <c r="DE19" s="179"/>
      <c r="DF19" s="179"/>
      <c r="DG19" s="179"/>
      <c r="DH19" s="179"/>
      <c r="DI19" s="179"/>
      <c r="DJ19" s="179"/>
      <c r="DK19" s="179"/>
      <c r="DL19" s="179"/>
      <c r="DM19" s="179"/>
      <c r="DN19" s="179"/>
      <c r="DO19" s="179"/>
      <c r="DP19" s="179"/>
      <c r="DQ19" s="179"/>
      <c r="DR19" s="179"/>
      <c r="DS19" s="179"/>
      <c r="DT19" s="179"/>
      <c r="DU19" s="179"/>
      <c r="DV19" s="179"/>
      <c r="DW19" s="179"/>
      <c r="DX19" s="179"/>
      <c r="DY19" s="179"/>
      <c r="DZ19" s="179"/>
      <c r="EA19" s="179"/>
      <c r="EB19" s="179"/>
      <c r="EC19" s="179"/>
      <c r="ED19" s="179"/>
      <c r="EE19" s="179"/>
      <c r="EF19" s="179"/>
      <c r="EG19" s="179"/>
      <c r="EH19" s="179"/>
      <c r="EI19" s="179"/>
      <c r="EJ19" s="179"/>
      <c r="EK19" s="179"/>
      <c r="EL19" s="179"/>
      <c r="EM19" s="179"/>
      <c r="EN19" s="179"/>
      <c r="EO19" s="179"/>
      <c r="EP19" s="179"/>
      <c r="EQ19" s="179"/>
      <c r="ER19" s="179"/>
      <c r="ES19" s="179"/>
      <c r="ET19" s="179"/>
      <c r="EU19" s="179"/>
      <c r="EV19" s="179"/>
      <c r="EW19" s="179"/>
      <c r="EX19" s="179"/>
      <c r="EY19" s="179"/>
      <c r="EZ19" s="179"/>
      <c r="FA19" s="179"/>
      <c r="FB19" s="179"/>
      <c r="FC19" s="179"/>
      <c r="FD19" s="179"/>
      <c r="FE19" s="179"/>
      <c r="FF19" s="179"/>
      <c r="FG19" s="179"/>
      <c r="FH19" s="179"/>
      <c r="FI19" s="179"/>
      <c r="FJ19" s="179"/>
      <c r="FK19" s="179"/>
      <c r="FL19" s="179"/>
      <c r="FM19" s="179"/>
      <c r="FN19" s="179"/>
      <c r="FO19" s="179"/>
      <c r="FP19" s="179"/>
      <c r="FQ19" s="179"/>
      <c r="FR19" s="179"/>
      <c r="FS19" s="179"/>
      <c r="FT19" s="179"/>
      <c r="FU19" s="179"/>
      <c r="FV19" s="179"/>
      <c r="FW19" s="179"/>
      <c r="FX19" s="179"/>
      <c r="FY19" s="179"/>
      <c r="FZ19" s="179"/>
      <c r="GA19" s="179"/>
      <c r="GB19" s="179"/>
      <c r="GC19" s="179"/>
      <c r="GD19" s="179"/>
      <c r="GE19" s="179"/>
      <c r="GF19" s="179"/>
      <c r="GG19" s="179"/>
      <c r="GH19" s="179"/>
      <c r="GI19" s="179"/>
      <c r="GJ19" s="179"/>
      <c r="GK19" s="179"/>
      <c r="GL19" s="179"/>
      <c r="GM19" s="179"/>
      <c r="GN19" s="179"/>
      <c r="GO19" s="179"/>
      <c r="GP19" s="179"/>
      <c r="GQ19" s="179"/>
      <c r="GR19" s="179"/>
      <c r="GS19" s="179"/>
      <c r="GT19" s="179"/>
      <c r="GU19" s="179"/>
      <c r="GV19" s="179"/>
      <c r="GW19" s="179"/>
      <c r="GX19" s="179"/>
      <c r="GY19" s="179"/>
      <c r="GZ19" s="179"/>
      <c r="HA19" s="179"/>
      <c r="HB19" s="179"/>
      <c r="HC19" s="179"/>
      <c r="HD19" s="179"/>
      <c r="HE19" s="179"/>
      <c r="HF19" s="179"/>
      <c r="HG19" s="179"/>
      <c r="HH19" s="179"/>
      <c r="HI19" s="179"/>
      <c r="HJ19" s="179"/>
      <c r="HK19" s="179"/>
      <c r="HL19" s="179"/>
      <c r="HM19" s="179"/>
      <c r="HN19" s="179"/>
      <c r="HO19" s="179"/>
      <c r="HP19" s="179"/>
      <c r="HQ19" s="179"/>
      <c r="HR19" s="179"/>
      <c r="HS19" s="179"/>
      <c r="HT19" s="179"/>
      <c r="HU19" s="179"/>
      <c r="HV19" s="179"/>
      <c r="HW19" s="179"/>
      <c r="HX19" s="179"/>
      <c r="HY19" s="179"/>
      <c r="HZ19" s="179"/>
      <c r="IA19" s="179"/>
      <c r="IB19" s="179"/>
      <c r="IC19" s="179"/>
      <c r="ID19" s="179"/>
      <c r="IE19" s="179"/>
      <c r="IF19" s="179"/>
      <c r="IG19" s="179"/>
      <c r="IH19" s="179"/>
      <c r="II19" s="179"/>
      <c r="IJ19" s="179"/>
      <c r="IK19" s="179"/>
      <c r="IL19" s="179"/>
      <c r="IM19" s="179"/>
      <c r="IN19" s="179"/>
      <c r="IO19" s="179"/>
      <c r="IP19" s="179"/>
    </row>
    <row r="20" s="180" customFormat="1" ht="24" customHeight="1" spans="1:250">
      <c r="A20" s="179"/>
      <c r="B20" s="205"/>
      <c r="C20" s="179"/>
      <c r="D20" s="206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179"/>
      <c r="BW20" s="179"/>
      <c r="BX20" s="179"/>
      <c r="BY20" s="179"/>
      <c r="BZ20" s="179"/>
      <c r="CA20" s="179"/>
      <c r="CB20" s="179"/>
      <c r="CC20" s="179"/>
      <c r="CD20" s="179"/>
      <c r="CE20" s="179"/>
      <c r="CF20" s="179"/>
      <c r="CG20" s="179"/>
      <c r="CH20" s="179"/>
      <c r="CI20" s="179"/>
      <c r="CJ20" s="179"/>
      <c r="CK20" s="179"/>
      <c r="CL20" s="179"/>
      <c r="CM20" s="179"/>
      <c r="CN20" s="179"/>
      <c r="CO20" s="179"/>
      <c r="CP20" s="179"/>
      <c r="CQ20" s="179"/>
      <c r="CR20" s="179"/>
      <c r="CS20" s="179"/>
      <c r="CT20" s="179"/>
      <c r="CU20" s="179"/>
      <c r="CV20" s="179"/>
      <c r="CW20" s="179"/>
      <c r="CX20" s="179"/>
      <c r="CY20" s="179"/>
      <c r="CZ20" s="179"/>
      <c r="DA20" s="179"/>
      <c r="DB20" s="179"/>
      <c r="DC20" s="179"/>
      <c r="DD20" s="179"/>
      <c r="DE20" s="179"/>
      <c r="DF20" s="179"/>
      <c r="DG20" s="179"/>
      <c r="DH20" s="179"/>
      <c r="DI20" s="179"/>
      <c r="DJ20" s="179"/>
      <c r="DK20" s="179"/>
      <c r="DL20" s="179"/>
      <c r="DM20" s="179"/>
      <c r="DN20" s="179"/>
      <c r="DO20" s="179"/>
      <c r="DP20" s="179"/>
      <c r="DQ20" s="179"/>
      <c r="DR20" s="179"/>
      <c r="DS20" s="179"/>
      <c r="DT20" s="179"/>
      <c r="DU20" s="179"/>
      <c r="DV20" s="179"/>
      <c r="DW20" s="179"/>
      <c r="DX20" s="179"/>
      <c r="DY20" s="179"/>
      <c r="DZ20" s="179"/>
      <c r="EA20" s="179"/>
      <c r="EB20" s="179"/>
      <c r="EC20" s="179"/>
      <c r="ED20" s="179"/>
      <c r="EE20" s="179"/>
      <c r="EF20" s="179"/>
      <c r="EG20" s="179"/>
      <c r="EH20" s="179"/>
      <c r="EI20" s="179"/>
      <c r="EJ20" s="179"/>
      <c r="EK20" s="179"/>
      <c r="EL20" s="179"/>
      <c r="EM20" s="179"/>
      <c r="EN20" s="179"/>
      <c r="EO20" s="179"/>
      <c r="EP20" s="179"/>
      <c r="EQ20" s="179"/>
      <c r="ER20" s="179"/>
      <c r="ES20" s="179"/>
      <c r="ET20" s="179"/>
      <c r="EU20" s="179"/>
      <c r="EV20" s="179"/>
      <c r="EW20" s="179"/>
      <c r="EX20" s="179"/>
      <c r="EY20" s="179"/>
      <c r="EZ20" s="179"/>
      <c r="FA20" s="179"/>
      <c r="FB20" s="179"/>
      <c r="FC20" s="179"/>
      <c r="FD20" s="179"/>
      <c r="FE20" s="179"/>
      <c r="FF20" s="179"/>
      <c r="FG20" s="179"/>
      <c r="FH20" s="179"/>
      <c r="FI20" s="179"/>
      <c r="FJ20" s="179"/>
      <c r="FK20" s="179"/>
      <c r="FL20" s="179"/>
      <c r="FM20" s="179"/>
      <c r="FN20" s="179"/>
      <c r="FO20" s="179"/>
      <c r="FP20" s="179"/>
      <c r="FQ20" s="179"/>
      <c r="FR20" s="179"/>
      <c r="FS20" s="179"/>
      <c r="FT20" s="179"/>
      <c r="FU20" s="179"/>
      <c r="FV20" s="179"/>
      <c r="FW20" s="179"/>
      <c r="FX20" s="179"/>
      <c r="FY20" s="179"/>
      <c r="FZ20" s="179"/>
      <c r="GA20" s="179"/>
      <c r="GB20" s="179"/>
      <c r="GC20" s="179"/>
      <c r="GD20" s="179"/>
      <c r="GE20" s="179"/>
      <c r="GF20" s="179"/>
      <c r="GG20" s="179"/>
      <c r="GH20" s="179"/>
      <c r="GI20" s="179"/>
      <c r="GJ20" s="179"/>
      <c r="GK20" s="179"/>
      <c r="GL20" s="179"/>
      <c r="GM20" s="179"/>
      <c r="GN20" s="179"/>
      <c r="GO20" s="179"/>
      <c r="GP20" s="179"/>
      <c r="GQ20" s="179"/>
      <c r="GR20" s="179"/>
      <c r="GS20" s="179"/>
      <c r="GT20" s="179"/>
      <c r="GU20" s="179"/>
      <c r="GV20" s="179"/>
      <c r="GW20" s="179"/>
      <c r="GX20" s="179"/>
      <c r="GY20" s="179"/>
      <c r="GZ20" s="179"/>
      <c r="HA20" s="179"/>
      <c r="HB20" s="179"/>
      <c r="HC20" s="179"/>
      <c r="HD20" s="179"/>
      <c r="HE20" s="179"/>
      <c r="HF20" s="179"/>
      <c r="HG20" s="179"/>
      <c r="HH20" s="179"/>
      <c r="HI20" s="179"/>
      <c r="HJ20" s="179"/>
      <c r="HK20" s="179"/>
      <c r="HL20" s="179"/>
      <c r="HM20" s="179"/>
      <c r="HN20" s="179"/>
      <c r="HO20" s="179"/>
      <c r="HP20" s="179"/>
      <c r="HQ20" s="179"/>
      <c r="HR20" s="179"/>
      <c r="HS20" s="179"/>
      <c r="HT20" s="179"/>
      <c r="HU20" s="179"/>
      <c r="HV20" s="179"/>
      <c r="HW20" s="179"/>
      <c r="HX20" s="179"/>
      <c r="HY20" s="179"/>
      <c r="HZ20" s="179"/>
      <c r="IA20" s="179"/>
      <c r="IB20" s="179"/>
      <c r="IC20" s="179"/>
      <c r="ID20" s="179"/>
      <c r="IE20" s="179"/>
      <c r="IF20" s="179"/>
      <c r="IG20" s="179"/>
      <c r="IH20" s="179"/>
      <c r="II20" s="179"/>
      <c r="IJ20" s="179"/>
      <c r="IK20" s="179"/>
      <c r="IL20" s="179"/>
      <c r="IM20" s="179"/>
      <c r="IN20" s="179"/>
      <c r="IO20" s="179"/>
      <c r="IP20" s="179"/>
    </row>
    <row r="21" s="180" customFormat="1" ht="24" customHeight="1" spans="1:250">
      <c r="A21" s="179"/>
      <c r="B21" s="205"/>
      <c r="C21" s="179"/>
      <c r="D21" s="206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79"/>
      <c r="BN21" s="179"/>
      <c r="BO21" s="179"/>
      <c r="BP21" s="179"/>
      <c r="BQ21" s="179"/>
      <c r="BR21" s="179"/>
      <c r="BS21" s="179"/>
      <c r="BT21" s="179"/>
      <c r="BU21" s="179"/>
      <c r="BV21" s="179"/>
      <c r="BW21" s="179"/>
      <c r="BX21" s="179"/>
      <c r="BY21" s="179"/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79"/>
      <c r="DA21" s="179"/>
      <c r="DB21" s="179"/>
      <c r="DC21" s="179"/>
      <c r="DD21" s="179"/>
      <c r="DE21" s="179"/>
      <c r="DF21" s="179"/>
      <c r="DG21" s="179"/>
      <c r="DH21" s="179"/>
      <c r="DI21" s="179"/>
      <c r="DJ21" s="179"/>
      <c r="DK21" s="179"/>
      <c r="DL21" s="179"/>
      <c r="DM21" s="179"/>
      <c r="DN21" s="179"/>
      <c r="DO21" s="179"/>
      <c r="DP21" s="179"/>
      <c r="DQ21" s="179"/>
      <c r="DR21" s="179"/>
      <c r="DS21" s="179"/>
      <c r="DT21" s="179"/>
      <c r="DU21" s="179"/>
      <c r="DV21" s="179"/>
      <c r="DW21" s="179"/>
      <c r="DX21" s="179"/>
      <c r="DY21" s="179"/>
      <c r="DZ21" s="179"/>
      <c r="EA21" s="179"/>
      <c r="EB21" s="179"/>
      <c r="EC21" s="179"/>
      <c r="ED21" s="179"/>
      <c r="EE21" s="179"/>
      <c r="EF21" s="179"/>
      <c r="EG21" s="179"/>
      <c r="EH21" s="179"/>
      <c r="EI21" s="179"/>
      <c r="EJ21" s="179"/>
      <c r="EK21" s="179"/>
      <c r="EL21" s="179"/>
      <c r="EM21" s="179"/>
      <c r="EN21" s="179"/>
      <c r="EO21" s="179"/>
      <c r="EP21" s="179"/>
      <c r="EQ21" s="179"/>
      <c r="ER21" s="179"/>
      <c r="ES21" s="179"/>
      <c r="ET21" s="179"/>
      <c r="EU21" s="179"/>
      <c r="EV21" s="179"/>
      <c r="EW21" s="179"/>
      <c r="EX21" s="179"/>
      <c r="EY21" s="179"/>
      <c r="EZ21" s="179"/>
      <c r="FA21" s="179"/>
      <c r="FB21" s="179"/>
      <c r="FC21" s="179"/>
      <c r="FD21" s="179"/>
      <c r="FE21" s="179"/>
      <c r="FF21" s="179"/>
      <c r="FG21" s="179"/>
      <c r="FH21" s="179"/>
      <c r="FI21" s="179"/>
      <c r="FJ21" s="179"/>
      <c r="FK21" s="179"/>
      <c r="FL21" s="179"/>
      <c r="FM21" s="179"/>
      <c r="FN21" s="179"/>
      <c r="FO21" s="179"/>
      <c r="FP21" s="179"/>
      <c r="FQ21" s="179"/>
      <c r="FR21" s="179"/>
      <c r="FS21" s="179"/>
      <c r="FT21" s="179"/>
      <c r="FU21" s="179"/>
      <c r="FV21" s="179"/>
      <c r="FW21" s="179"/>
      <c r="FX21" s="179"/>
      <c r="FY21" s="179"/>
      <c r="FZ21" s="179"/>
      <c r="GA21" s="179"/>
      <c r="GB21" s="179"/>
      <c r="GC21" s="179"/>
      <c r="GD21" s="179"/>
      <c r="GE21" s="179"/>
      <c r="GF21" s="179"/>
      <c r="GG21" s="179"/>
      <c r="GH21" s="179"/>
      <c r="GI21" s="179"/>
      <c r="GJ21" s="179"/>
      <c r="GK21" s="179"/>
      <c r="GL21" s="179"/>
      <c r="GM21" s="179"/>
      <c r="GN21" s="179"/>
      <c r="GO21" s="179"/>
      <c r="GP21" s="179"/>
      <c r="GQ21" s="179"/>
      <c r="GR21" s="179"/>
      <c r="GS21" s="179"/>
      <c r="GT21" s="179"/>
      <c r="GU21" s="179"/>
      <c r="GV21" s="179"/>
      <c r="GW21" s="179"/>
      <c r="GX21" s="179"/>
      <c r="GY21" s="179"/>
      <c r="GZ21" s="179"/>
      <c r="HA21" s="179"/>
      <c r="HB21" s="179"/>
      <c r="HC21" s="179"/>
      <c r="HD21" s="179"/>
      <c r="HE21" s="179"/>
      <c r="HF21" s="179"/>
      <c r="HG21" s="179"/>
      <c r="HH21" s="179"/>
      <c r="HI21" s="179"/>
      <c r="HJ21" s="179"/>
      <c r="HK21" s="179"/>
      <c r="HL21" s="179"/>
      <c r="HM21" s="179"/>
      <c r="HN21" s="179"/>
      <c r="HO21" s="179"/>
      <c r="HP21" s="179"/>
      <c r="HQ21" s="179"/>
      <c r="HR21" s="179"/>
      <c r="HS21" s="179"/>
      <c r="HT21" s="179"/>
      <c r="HU21" s="179"/>
      <c r="HV21" s="179"/>
      <c r="HW21" s="179"/>
      <c r="HX21" s="179"/>
      <c r="HY21" s="179"/>
      <c r="HZ21" s="179"/>
      <c r="IA21" s="179"/>
      <c r="IB21" s="179"/>
      <c r="IC21" s="179"/>
      <c r="ID21" s="179"/>
      <c r="IE21" s="179"/>
      <c r="IF21" s="179"/>
      <c r="IG21" s="179"/>
      <c r="IH21" s="179"/>
      <c r="II21" s="179"/>
      <c r="IJ21" s="179"/>
      <c r="IK21" s="179"/>
      <c r="IL21" s="179"/>
      <c r="IM21" s="179"/>
      <c r="IN21" s="179"/>
      <c r="IO21" s="179"/>
      <c r="IP21" s="179"/>
    </row>
    <row r="22" s="180" customFormat="1" ht="24" customHeight="1" spans="1:250">
      <c r="A22" s="179"/>
      <c r="B22" s="205"/>
      <c r="C22" s="179"/>
      <c r="D22" s="206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179"/>
      <c r="BN22" s="179"/>
      <c r="BO22" s="179"/>
      <c r="BP22" s="179"/>
      <c r="BQ22" s="179"/>
      <c r="BR22" s="179"/>
      <c r="BS22" s="179"/>
      <c r="BT22" s="179"/>
      <c r="BU22" s="179"/>
      <c r="BV22" s="179"/>
      <c r="BW22" s="179"/>
      <c r="BX22" s="179"/>
      <c r="BY22" s="179"/>
      <c r="BZ22" s="179"/>
      <c r="CA22" s="179"/>
      <c r="CB22" s="179"/>
      <c r="CC22" s="179"/>
      <c r="CD22" s="179"/>
      <c r="CE22" s="179"/>
      <c r="CF22" s="179"/>
      <c r="CG22" s="179"/>
      <c r="CH22" s="179"/>
      <c r="CI22" s="179"/>
      <c r="CJ22" s="179"/>
      <c r="CK22" s="179"/>
      <c r="CL22" s="179"/>
      <c r="CM22" s="179"/>
      <c r="CN22" s="179"/>
      <c r="CO22" s="179"/>
      <c r="CP22" s="179"/>
      <c r="CQ22" s="179"/>
      <c r="CR22" s="179"/>
      <c r="CS22" s="179"/>
      <c r="CT22" s="179"/>
      <c r="CU22" s="179"/>
      <c r="CV22" s="179"/>
      <c r="CW22" s="179"/>
      <c r="CX22" s="179"/>
      <c r="CY22" s="179"/>
      <c r="CZ22" s="179"/>
      <c r="DA22" s="179"/>
      <c r="DB22" s="179"/>
      <c r="DC22" s="179"/>
      <c r="DD22" s="179"/>
      <c r="DE22" s="179"/>
      <c r="DF22" s="179"/>
      <c r="DG22" s="179"/>
      <c r="DH22" s="179"/>
      <c r="DI22" s="179"/>
      <c r="DJ22" s="179"/>
      <c r="DK22" s="179"/>
      <c r="DL22" s="179"/>
      <c r="DM22" s="179"/>
      <c r="DN22" s="179"/>
      <c r="DO22" s="179"/>
      <c r="DP22" s="179"/>
      <c r="DQ22" s="179"/>
      <c r="DR22" s="179"/>
      <c r="DS22" s="179"/>
      <c r="DT22" s="179"/>
      <c r="DU22" s="179"/>
      <c r="DV22" s="179"/>
      <c r="DW22" s="179"/>
      <c r="DX22" s="179"/>
      <c r="DY22" s="179"/>
      <c r="DZ22" s="179"/>
      <c r="EA22" s="179"/>
      <c r="EB22" s="179"/>
      <c r="EC22" s="179"/>
      <c r="ED22" s="179"/>
      <c r="EE22" s="179"/>
      <c r="EF22" s="179"/>
      <c r="EG22" s="179"/>
      <c r="EH22" s="179"/>
      <c r="EI22" s="179"/>
      <c r="EJ22" s="179"/>
      <c r="EK22" s="179"/>
      <c r="EL22" s="179"/>
      <c r="EM22" s="179"/>
      <c r="EN22" s="179"/>
      <c r="EO22" s="179"/>
      <c r="EP22" s="179"/>
      <c r="EQ22" s="179"/>
      <c r="ER22" s="179"/>
      <c r="ES22" s="179"/>
      <c r="ET22" s="179"/>
      <c r="EU22" s="179"/>
      <c r="EV22" s="179"/>
      <c r="EW22" s="179"/>
      <c r="EX22" s="179"/>
      <c r="EY22" s="179"/>
      <c r="EZ22" s="179"/>
      <c r="FA22" s="179"/>
      <c r="FB22" s="179"/>
      <c r="FC22" s="179"/>
      <c r="FD22" s="179"/>
      <c r="FE22" s="179"/>
      <c r="FF22" s="179"/>
      <c r="FG22" s="179"/>
      <c r="FH22" s="179"/>
      <c r="FI22" s="179"/>
      <c r="FJ22" s="179"/>
      <c r="FK22" s="179"/>
      <c r="FL22" s="179"/>
      <c r="FM22" s="179"/>
      <c r="FN22" s="179"/>
      <c r="FO22" s="179"/>
      <c r="FP22" s="179"/>
      <c r="FQ22" s="179"/>
      <c r="FR22" s="179"/>
      <c r="FS22" s="179"/>
      <c r="FT22" s="179"/>
      <c r="FU22" s="179"/>
      <c r="FV22" s="179"/>
      <c r="FW22" s="179"/>
      <c r="FX22" s="179"/>
      <c r="FY22" s="179"/>
      <c r="FZ22" s="179"/>
      <c r="GA22" s="179"/>
      <c r="GB22" s="179"/>
      <c r="GC22" s="179"/>
      <c r="GD22" s="179"/>
      <c r="GE22" s="179"/>
      <c r="GF22" s="179"/>
      <c r="GG22" s="179"/>
      <c r="GH22" s="179"/>
      <c r="GI22" s="179"/>
      <c r="GJ22" s="179"/>
      <c r="GK22" s="179"/>
      <c r="GL22" s="179"/>
      <c r="GM22" s="179"/>
      <c r="GN22" s="179"/>
      <c r="GO22" s="179"/>
      <c r="GP22" s="179"/>
      <c r="GQ22" s="179"/>
      <c r="GR22" s="179"/>
      <c r="GS22" s="179"/>
      <c r="GT22" s="179"/>
      <c r="GU22" s="179"/>
      <c r="GV22" s="179"/>
      <c r="GW22" s="179"/>
      <c r="GX22" s="179"/>
      <c r="GY22" s="179"/>
      <c r="GZ22" s="179"/>
      <c r="HA22" s="179"/>
      <c r="HB22" s="179"/>
      <c r="HC22" s="179"/>
      <c r="HD22" s="179"/>
      <c r="HE22" s="179"/>
      <c r="HF22" s="179"/>
      <c r="HG22" s="179"/>
      <c r="HH22" s="179"/>
      <c r="HI22" s="179"/>
      <c r="HJ22" s="179"/>
      <c r="HK22" s="179"/>
      <c r="HL22" s="179"/>
      <c r="HM22" s="179"/>
      <c r="HN22" s="179"/>
      <c r="HO22" s="179"/>
      <c r="HP22" s="179"/>
      <c r="HQ22" s="179"/>
      <c r="HR22" s="179"/>
      <c r="HS22" s="179"/>
      <c r="HT22" s="179"/>
      <c r="HU22" s="179"/>
      <c r="HV22" s="179"/>
      <c r="HW22" s="179"/>
      <c r="HX22" s="179"/>
      <c r="HY22" s="179"/>
      <c r="HZ22" s="179"/>
      <c r="IA22" s="179"/>
      <c r="IB22" s="179"/>
      <c r="IC22" s="179"/>
      <c r="ID22" s="179"/>
      <c r="IE22" s="179"/>
      <c r="IF22" s="179"/>
      <c r="IG22" s="179"/>
      <c r="IH22" s="179"/>
      <c r="II22" s="179"/>
      <c r="IJ22" s="179"/>
      <c r="IK22" s="179"/>
      <c r="IL22" s="179"/>
      <c r="IM22" s="179"/>
      <c r="IN22" s="179"/>
      <c r="IO22" s="179"/>
      <c r="IP22" s="179"/>
    </row>
    <row r="23" s="180" customFormat="1" ht="24" customHeight="1" spans="1:250">
      <c r="A23" s="179"/>
      <c r="B23" s="205"/>
      <c r="C23" s="179"/>
      <c r="D23" s="206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179"/>
      <c r="BN23" s="179"/>
      <c r="BO23" s="179"/>
      <c r="BP23" s="179"/>
      <c r="BQ23" s="179"/>
      <c r="BR23" s="179"/>
      <c r="BS23" s="179"/>
      <c r="BT23" s="179"/>
      <c r="BU23" s="179"/>
      <c r="BV23" s="179"/>
      <c r="BW23" s="179"/>
      <c r="BX23" s="179"/>
      <c r="BY23" s="179"/>
      <c r="BZ23" s="179"/>
      <c r="CA23" s="179"/>
      <c r="CB23" s="179"/>
      <c r="CC23" s="179"/>
      <c r="CD23" s="179"/>
      <c r="CE23" s="179"/>
      <c r="CF23" s="179"/>
      <c r="CG23" s="179"/>
      <c r="CH23" s="179"/>
      <c r="CI23" s="179"/>
      <c r="CJ23" s="179"/>
      <c r="CK23" s="179"/>
      <c r="CL23" s="179"/>
      <c r="CM23" s="179"/>
      <c r="CN23" s="179"/>
      <c r="CO23" s="179"/>
      <c r="CP23" s="179"/>
      <c r="CQ23" s="179"/>
      <c r="CR23" s="179"/>
      <c r="CS23" s="179"/>
      <c r="CT23" s="179"/>
      <c r="CU23" s="179"/>
      <c r="CV23" s="179"/>
      <c r="CW23" s="179"/>
      <c r="CX23" s="179"/>
      <c r="CY23" s="179"/>
      <c r="CZ23" s="179"/>
      <c r="DA23" s="179"/>
      <c r="DB23" s="179"/>
      <c r="DC23" s="179"/>
      <c r="DD23" s="179"/>
      <c r="DE23" s="179"/>
      <c r="DF23" s="179"/>
      <c r="DG23" s="179"/>
      <c r="DH23" s="179"/>
      <c r="DI23" s="179"/>
      <c r="DJ23" s="179"/>
      <c r="DK23" s="179"/>
      <c r="DL23" s="179"/>
      <c r="DM23" s="179"/>
      <c r="DN23" s="179"/>
      <c r="DO23" s="179"/>
      <c r="DP23" s="179"/>
      <c r="DQ23" s="179"/>
      <c r="DR23" s="179"/>
      <c r="DS23" s="179"/>
      <c r="DT23" s="179"/>
      <c r="DU23" s="179"/>
      <c r="DV23" s="179"/>
      <c r="DW23" s="179"/>
      <c r="DX23" s="179"/>
      <c r="DY23" s="179"/>
      <c r="DZ23" s="179"/>
      <c r="EA23" s="179"/>
      <c r="EB23" s="179"/>
      <c r="EC23" s="179"/>
      <c r="ED23" s="179"/>
      <c r="EE23" s="179"/>
      <c r="EF23" s="179"/>
      <c r="EG23" s="179"/>
      <c r="EH23" s="179"/>
      <c r="EI23" s="179"/>
      <c r="EJ23" s="179"/>
      <c r="EK23" s="179"/>
      <c r="EL23" s="179"/>
      <c r="EM23" s="179"/>
      <c r="EN23" s="179"/>
      <c r="EO23" s="179"/>
      <c r="EP23" s="179"/>
      <c r="EQ23" s="179"/>
      <c r="ER23" s="179"/>
      <c r="ES23" s="179"/>
      <c r="ET23" s="179"/>
      <c r="EU23" s="179"/>
      <c r="EV23" s="179"/>
      <c r="EW23" s="179"/>
      <c r="EX23" s="179"/>
      <c r="EY23" s="179"/>
      <c r="EZ23" s="179"/>
      <c r="FA23" s="179"/>
      <c r="FB23" s="179"/>
      <c r="FC23" s="179"/>
      <c r="FD23" s="179"/>
      <c r="FE23" s="179"/>
      <c r="FF23" s="179"/>
      <c r="FG23" s="179"/>
      <c r="FH23" s="179"/>
      <c r="FI23" s="179"/>
      <c r="FJ23" s="179"/>
      <c r="FK23" s="179"/>
      <c r="FL23" s="179"/>
      <c r="FM23" s="179"/>
      <c r="FN23" s="179"/>
      <c r="FO23" s="179"/>
      <c r="FP23" s="179"/>
      <c r="FQ23" s="179"/>
      <c r="FR23" s="179"/>
      <c r="FS23" s="179"/>
      <c r="FT23" s="179"/>
      <c r="FU23" s="179"/>
      <c r="FV23" s="179"/>
      <c r="FW23" s="179"/>
      <c r="FX23" s="179"/>
      <c r="FY23" s="179"/>
      <c r="FZ23" s="179"/>
      <c r="GA23" s="179"/>
      <c r="GB23" s="179"/>
      <c r="GC23" s="179"/>
      <c r="GD23" s="179"/>
      <c r="GE23" s="179"/>
      <c r="GF23" s="179"/>
      <c r="GG23" s="179"/>
      <c r="GH23" s="179"/>
      <c r="GI23" s="179"/>
      <c r="GJ23" s="179"/>
      <c r="GK23" s="179"/>
      <c r="GL23" s="179"/>
      <c r="GM23" s="179"/>
      <c r="GN23" s="179"/>
      <c r="GO23" s="179"/>
      <c r="GP23" s="179"/>
      <c r="GQ23" s="179"/>
      <c r="GR23" s="179"/>
      <c r="GS23" s="179"/>
      <c r="GT23" s="179"/>
      <c r="GU23" s="179"/>
      <c r="GV23" s="179"/>
      <c r="GW23" s="179"/>
      <c r="GX23" s="179"/>
      <c r="GY23" s="179"/>
      <c r="GZ23" s="179"/>
      <c r="HA23" s="179"/>
      <c r="HB23" s="179"/>
      <c r="HC23" s="179"/>
      <c r="HD23" s="179"/>
      <c r="HE23" s="179"/>
      <c r="HF23" s="179"/>
      <c r="HG23" s="179"/>
      <c r="HH23" s="179"/>
      <c r="HI23" s="179"/>
      <c r="HJ23" s="179"/>
      <c r="HK23" s="179"/>
      <c r="HL23" s="179"/>
      <c r="HM23" s="179"/>
      <c r="HN23" s="179"/>
      <c r="HO23" s="179"/>
      <c r="HP23" s="179"/>
      <c r="HQ23" s="179"/>
      <c r="HR23" s="179"/>
      <c r="HS23" s="179"/>
      <c r="HT23" s="179"/>
      <c r="HU23" s="179"/>
      <c r="HV23" s="179"/>
      <c r="HW23" s="179"/>
      <c r="HX23" s="179"/>
      <c r="HY23" s="179"/>
      <c r="HZ23" s="179"/>
      <c r="IA23" s="179"/>
      <c r="IB23" s="179"/>
      <c r="IC23" s="179"/>
      <c r="ID23" s="179"/>
      <c r="IE23" s="179"/>
      <c r="IF23" s="179"/>
      <c r="IG23" s="179"/>
      <c r="IH23" s="179"/>
      <c r="II23" s="179"/>
      <c r="IJ23" s="179"/>
      <c r="IK23" s="179"/>
      <c r="IL23" s="179"/>
      <c r="IM23" s="179"/>
      <c r="IN23" s="179"/>
      <c r="IO23" s="179"/>
      <c r="IP23" s="179"/>
    </row>
    <row r="24" s="180" customFormat="1" ht="24" customHeight="1" spans="1:250">
      <c r="A24" s="179"/>
      <c r="B24" s="205"/>
      <c r="C24" s="179"/>
      <c r="D24" s="206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79"/>
      <c r="BN24" s="179"/>
      <c r="BO24" s="179"/>
      <c r="BP24" s="179"/>
      <c r="BQ24" s="179"/>
      <c r="BR24" s="179"/>
      <c r="BS24" s="179"/>
      <c r="BT24" s="179"/>
      <c r="BU24" s="179"/>
      <c r="BV24" s="179"/>
      <c r="BW24" s="179"/>
      <c r="BX24" s="179"/>
      <c r="BY24" s="179"/>
      <c r="BZ24" s="179"/>
      <c r="CA24" s="179"/>
      <c r="CB24" s="179"/>
      <c r="CC24" s="179"/>
      <c r="CD24" s="179"/>
      <c r="CE24" s="179"/>
      <c r="CF24" s="179"/>
      <c r="CG24" s="179"/>
      <c r="CH24" s="179"/>
      <c r="CI24" s="179"/>
      <c r="CJ24" s="179"/>
      <c r="CK24" s="179"/>
      <c r="CL24" s="179"/>
      <c r="CM24" s="179"/>
      <c r="CN24" s="179"/>
      <c r="CO24" s="179"/>
      <c r="CP24" s="179"/>
      <c r="CQ24" s="179"/>
      <c r="CR24" s="179"/>
      <c r="CS24" s="179"/>
      <c r="CT24" s="179"/>
      <c r="CU24" s="179"/>
      <c r="CV24" s="179"/>
      <c r="CW24" s="179"/>
      <c r="CX24" s="179"/>
      <c r="CY24" s="179"/>
      <c r="CZ24" s="179"/>
      <c r="DA24" s="179"/>
      <c r="DB24" s="179"/>
      <c r="DC24" s="179"/>
      <c r="DD24" s="179"/>
      <c r="DE24" s="179"/>
      <c r="DF24" s="179"/>
      <c r="DG24" s="179"/>
      <c r="DH24" s="179"/>
      <c r="DI24" s="179"/>
      <c r="DJ24" s="179"/>
      <c r="DK24" s="179"/>
      <c r="DL24" s="179"/>
      <c r="DM24" s="179"/>
      <c r="DN24" s="179"/>
      <c r="DO24" s="179"/>
      <c r="DP24" s="179"/>
      <c r="DQ24" s="179"/>
      <c r="DR24" s="179"/>
      <c r="DS24" s="179"/>
      <c r="DT24" s="179"/>
      <c r="DU24" s="179"/>
      <c r="DV24" s="179"/>
      <c r="DW24" s="179"/>
      <c r="DX24" s="179"/>
      <c r="DY24" s="179"/>
      <c r="DZ24" s="179"/>
      <c r="EA24" s="179"/>
      <c r="EB24" s="179"/>
      <c r="EC24" s="179"/>
      <c r="ED24" s="179"/>
      <c r="EE24" s="179"/>
      <c r="EF24" s="179"/>
      <c r="EG24" s="179"/>
      <c r="EH24" s="179"/>
      <c r="EI24" s="179"/>
      <c r="EJ24" s="179"/>
      <c r="EK24" s="179"/>
      <c r="EL24" s="179"/>
      <c r="EM24" s="179"/>
      <c r="EN24" s="179"/>
      <c r="EO24" s="179"/>
      <c r="EP24" s="179"/>
      <c r="EQ24" s="179"/>
      <c r="ER24" s="179"/>
      <c r="ES24" s="179"/>
      <c r="ET24" s="179"/>
      <c r="EU24" s="179"/>
      <c r="EV24" s="179"/>
      <c r="EW24" s="179"/>
      <c r="EX24" s="179"/>
      <c r="EY24" s="179"/>
      <c r="EZ24" s="179"/>
      <c r="FA24" s="179"/>
      <c r="FB24" s="179"/>
      <c r="FC24" s="179"/>
      <c r="FD24" s="179"/>
      <c r="FE24" s="179"/>
      <c r="FF24" s="179"/>
      <c r="FG24" s="179"/>
      <c r="FH24" s="179"/>
      <c r="FI24" s="179"/>
      <c r="FJ24" s="179"/>
      <c r="FK24" s="179"/>
      <c r="FL24" s="179"/>
      <c r="FM24" s="179"/>
      <c r="FN24" s="179"/>
      <c r="FO24" s="179"/>
      <c r="FP24" s="179"/>
      <c r="FQ24" s="179"/>
      <c r="FR24" s="179"/>
      <c r="FS24" s="179"/>
      <c r="FT24" s="179"/>
      <c r="FU24" s="179"/>
      <c r="FV24" s="179"/>
      <c r="FW24" s="179"/>
      <c r="FX24" s="179"/>
      <c r="FY24" s="179"/>
      <c r="FZ24" s="179"/>
      <c r="GA24" s="179"/>
      <c r="GB24" s="179"/>
      <c r="GC24" s="179"/>
      <c r="GD24" s="179"/>
      <c r="GE24" s="179"/>
      <c r="GF24" s="179"/>
      <c r="GG24" s="179"/>
      <c r="GH24" s="179"/>
      <c r="GI24" s="179"/>
      <c r="GJ24" s="179"/>
      <c r="GK24" s="179"/>
      <c r="GL24" s="179"/>
      <c r="GM24" s="179"/>
      <c r="GN24" s="179"/>
      <c r="GO24" s="179"/>
      <c r="GP24" s="179"/>
      <c r="GQ24" s="179"/>
      <c r="GR24" s="179"/>
      <c r="GS24" s="179"/>
      <c r="GT24" s="179"/>
      <c r="GU24" s="179"/>
      <c r="GV24" s="179"/>
      <c r="GW24" s="179"/>
      <c r="GX24" s="179"/>
      <c r="GY24" s="179"/>
      <c r="GZ24" s="179"/>
      <c r="HA24" s="179"/>
      <c r="HB24" s="179"/>
      <c r="HC24" s="179"/>
      <c r="HD24" s="179"/>
      <c r="HE24" s="179"/>
      <c r="HF24" s="179"/>
      <c r="HG24" s="179"/>
      <c r="HH24" s="179"/>
      <c r="HI24" s="179"/>
      <c r="HJ24" s="179"/>
      <c r="HK24" s="179"/>
      <c r="HL24" s="179"/>
      <c r="HM24" s="179"/>
      <c r="HN24" s="179"/>
      <c r="HO24" s="179"/>
      <c r="HP24" s="179"/>
      <c r="HQ24" s="179"/>
      <c r="HR24" s="179"/>
      <c r="HS24" s="179"/>
      <c r="HT24" s="179"/>
      <c r="HU24" s="179"/>
      <c r="HV24" s="179"/>
      <c r="HW24" s="179"/>
      <c r="HX24" s="179"/>
      <c r="HY24" s="179"/>
      <c r="HZ24" s="179"/>
      <c r="IA24" s="179"/>
      <c r="IB24" s="179"/>
      <c r="IC24" s="179"/>
      <c r="ID24" s="179"/>
      <c r="IE24" s="179"/>
      <c r="IF24" s="179"/>
      <c r="IG24" s="179"/>
      <c r="IH24" s="179"/>
      <c r="II24" s="179"/>
      <c r="IJ24" s="179"/>
      <c r="IK24" s="179"/>
      <c r="IL24" s="179"/>
      <c r="IM24" s="179"/>
      <c r="IN24" s="179"/>
      <c r="IO24" s="179"/>
      <c r="IP24" s="179"/>
    </row>
    <row r="25" s="180" customFormat="1" ht="24" customHeight="1" spans="1:250">
      <c r="A25" s="179"/>
      <c r="B25" s="205"/>
      <c r="C25" s="179"/>
      <c r="D25" s="206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179"/>
      <c r="BN25" s="179"/>
      <c r="BO25" s="179"/>
      <c r="BP25" s="179"/>
      <c r="BQ25" s="179"/>
      <c r="BR25" s="179"/>
      <c r="BS25" s="179"/>
      <c r="BT25" s="179"/>
      <c r="BU25" s="179"/>
      <c r="BV25" s="179"/>
      <c r="BW25" s="179"/>
      <c r="BX25" s="179"/>
      <c r="BY25" s="179"/>
      <c r="BZ25" s="179"/>
      <c r="CA25" s="179"/>
      <c r="CB25" s="179"/>
      <c r="CC25" s="179"/>
      <c r="CD25" s="179"/>
      <c r="CE25" s="179"/>
      <c r="CF25" s="179"/>
      <c r="CG25" s="179"/>
      <c r="CH25" s="179"/>
      <c r="CI25" s="179"/>
      <c r="CJ25" s="179"/>
      <c r="CK25" s="179"/>
      <c r="CL25" s="179"/>
      <c r="CM25" s="179"/>
      <c r="CN25" s="179"/>
      <c r="CO25" s="179"/>
      <c r="CP25" s="179"/>
      <c r="CQ25" s="179"/>
      <c r="CR25" s="179"/>
      <c r="CS25" s="179"/>
      <c r="CT25" s="179"/>
      <c r="CU25" s="179"/>
      <c r="CV25" s="179"/>
      <c r="CW25" s="179"/>
      <c r="CX25" s="179"/>
      <c r="CY25" s="179"/>
      <c r="CZ25" s="179"/>
      <c r="DA25" s="179"/>
      <c r="DB25" s="179"/>
      <c r="DC25" s="179"/>
      <c r="DD25" s="179"/>
      <c r="DE25" s="179"/>
      <c r="DF25" s="179"/>
      <c r="DG25" s="179"/>
      <c r="DH25" s="179"/>
      <c r="DI25" s="179"/>
      <c r="DJ25" s="179"/>
      <c r="DK25" s="179"/>
      <c r="DL25" s="179"/>
      <c r="DM25" s="179"/>
      <c r="DN25" s="179"/>
      <c r="DO25" s="179"/>
      <c r="DP25" s="179"/>
      <c r="DQ25" s="179"/>
      <c r="DR25" s="179"/>
      <c r="DS25" s="179"/>
      <c r="DT25" s="179"/>
      <c r="DU25" s="179"/>
      <c r="DV25" s="179"/>
      <c r="DW25" s="179"/>
      <c r="DX25" s="179"/>
      <c r="DY25" s="179"/>
      <c r="DZ25" s="179"/>
      <c r="EA25" s="179"/>
      <c r="EB25" s="179"/>
      <c r="EC25" s="179"/>
      <c r="ED25" s="179"/>
      <c r="EE25" s="179"/>
      <c r="EF25" s="179"/>
      <c r="EG25" s="179"/>
      <c r="EH25" s="179"/>
      <c r="EI25" s="179"/>
      <c r="EJ25" s="179"/>
      <c r="EK25" s="179"/>
      <c r="EL25" s="179"/>
      <c r="EM25" s="179"/>
      <c r="EN25" s="179"/>
      <c r="EO25" s="179"/>
      <c r="EP25" s="179"/>
      <c r="EQ25" s="179"/>
      <c r="ER25" s="179"/>
      <c r="ES25" s="179"/>
      <c r="ET25" s="179"/>
      <c r="EU25" s="179"/>
      <c r="EV25" s="179"/>
      <c r="EW25" s="179"/>
      <c r="EX25" s="179"/>
      <c r="EY25" s="179"/>
      <c r="EZ25" s="179"/>
      <c r="FA25" s="179"/>
      <c r="FB25" s="179"/>
      <c r="FC25" s="179"/>
      <c r="FD25" s="179"/>
      <c r="FE25" s="179"/>
      <c r="FF25" s="179"/>
      <c r="FG25" s="179"/>
      <c r="FH25" s="179"/>
      <c r="FI25" s="179"/>
      <c r="FJ25" s="179"/>
      <c r="FK25" s="179"/>
      <c r="FL25" s="179"/>
      <c r="FM25" s="179"/>
      <c r="FN25" s="179"/>
      <c r="FO25" s="179"/>
      <c r="FP25" s="179"/>
      <c r="FQ25" s="179"/>
      <c r="FR25" s="179"/>
      <c r="FS25" s="179"/>
      <c r="FT25" s="179"/>
      <c r="FU25" s="179"/>
      <c r="FV25" s="179"/>
      <c r="FW25" s="179"/>
      <c r="FX25" s="179"/>
      <c r="FY25" s="179"/>
      <c r="FZ25" s="179"/>
      <c r="GA25" s="179"/>
      <c r="GB25" s="179"/>
      <c r="GC25" s="179"/>
      <c r="GD25" s="179"/>
      <c r="GE25" s="179"/>
      <c r="GF25" s="179"/>
      <c r="GG25" s="179"/>
      <c r="GH25" s="179"/>
      <c r="GI25" s="179"/>
      <c r="GJ25" s="179"/>
      <c r="GK25" s="179"/>
      <c r="GL25" s="179"/>
      <c r="GM25" s="179"/>
      <c r="GN25" s="179"/>
      <c r="GO25" s="179"/>
      <c r="GP25" s="179"/>
      <c r="GQ25" s="179"/>
      <c r="GR25" s="179"/>
      <c r="GS25" s="179"/>
      <c r="GT25" s="179"/>
      <c r="GU25" s="179"/>
      <c r="GV25" s="179"/>
      <c r="GW25" s="179"/>
      <c r="GX25" s="179"/>
      <c r="GY25" s="179"/>
      <c r="GZ25" s="179"/>
      <c r="HA25" s="179"/>
      <c r="HB25" s="179"/>
      <c r="HC25" s="179"/>
      <c r="HD25" s="179"/>
      <c r="HE25" s="179"/>
      <c r="HF25" s="179"/>
      <c r="HG25" s="179"/>
      <c r="HH25" s="179"/>
      <c r="HI25" s="179"/>
      <c r="HJ25" s="179"/>
      <c r="HK25" s="179"/>
      <c r="HL25" s="179"/>
      <c r="HM25" s="179"/>
      <c r="HN25" s="179"/>
      <c r="HO25" s="179"/>
      <c r="HP25" s="179"/>
      <c r="HQ25" s="179"/>
      <c r="HR25" s="179"/>
      <c r="HS25" s="179"/>
      <c r="HT25" s="179"/>
      <c r="HU25" s="179"/>
      <c r="HV25" s="179"/>
      <c r="HW25" s="179"/>
      <c r="HX25" s="179"/>
      <c r="HY25" s="179"/>
      <c r="HZ25" s="179"/>
      <c r="IA25" s="179"/>
      <c r="IB25" s="179"/>
      <c r="IC25" s="179"/>
      <c r="ID25" s="179"/>
      <c r="IE25" s="179"/>
      <c r="IF25" s="179"/>
      <c r="IG25" s="179"/>
      <c r="IH25" s="179"/>
      <c r="II25" s="179"/>
      <c r="IJ25" s="179"/>
      <c r="IK25" s="179"/>
      <c r="IL25" s="179"/>
      <c r="IM25" s="179"/>
      <c r="IN25" s="179"/>
      <c r="IO25" s="179"/>
      <c r="IP25" s="179"/>
    </row>
    <row r="26" s="180" customFormat="1" ht="24" customHeight="1" spans="1:250">
      <c r="A26" s="179"/>
      <c r="B26" s="205"/>
      <c r="C26" s="179"/>
      <c r="D26" s="206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179"/>
      <c r="BN26" s="179"/>
      <c r="BO26" s="179"/>
      <c r="BP26" s="179"/>
      <c r="BQ26" s="179"/>
      <c r="BR26" s="179"/>
      <c r="BS26" s="179"/>
      <c r="BT26" s="179"/>
      <c r="BU26" s="179"/>
      <c r="BV26" s="179"/>
      <c r="BW26" s="179"/>
      <c r="BX26" s="179"/>
      <c r="BY26" s="179"/>
      <c r="BZ26" s="179"/>
      <c r="CA26" s="179"/>
      <c r="CB26" s="179"/>
      <c r="CC26" s="179"/>
      <c r="CD26" s="179"/>
      <c r="CE26" s="179"/>
      <c r="CF26" s="179"/>
      <c r="CG26" s="179"/>
      <c r="CH26" s="179"/>
      <c r="CI26" s="179"/>
      <c r="CJ26" s="179"/>
      <c r="CK26" s="179"/>
      <c r="CL26" s="179"/>
      <c r="CM26" s="179"/>
      <c r="CN26" s="179"/>
      <c r="CO26" s="179"/>
      <c r="CP26" s="179"/>
      <c r="CQ26" s="179"/>
      <c r="CR26" s="179"/>
      <c r="CS26" s="179"/>
      <c r="CT26" s="179"/>
      <c r="CU26" s="179"/>
      <c r="CV26" s="179"/>
      <c r="CW26" s="179"/>
      <c r="CX26" s="179"/>
      <c r="CY26" s="179"/>
      <c r="CZ26" s="179"/>
      <c r="DA26" s="179"/>
      <c r="DB26" s="179"/>
      <c r="DC26" s="179"/>
      <c r="DD26" s="179"/>
      <c r="DE26" s="179"/>
      <c r="DF26" s="179"/>
      <c r="DG26" s="179"/>
      <c r="DH26" s="179"/>
      <c r="DI26" s="179"/>
      <c r="DJ26" s="179"/>
      <c r="DK26" s="179"/>
      <c r="DL26" s="179"/>
      <c r="DM26" s="179"/>
      <c r="DN26" s="179"/>
      <c r="DO26" s="179"/>
      <c r="DP26" s="179"/>
      <c r="DQ26" s="179"/>
      <c r="DR26" s="179"/>
      <c r="DS26" s="179"/>
      <c r="DT26" s="179"/>
      <c r="DU26" s="179"/>
      <c r="DV26" s="179"/>
      <c r="DW26" s="179"/>
      <c r="DX26" s="179"/>
      <c r="DY26" s="179"/>
      <c r="DZ26" s="179"/>
      <c r="EA26" s="179"/>
      <c r="EB26" s="179"/>
      <c r="EC26" s="179"/>
      <c r="ED26" s="179"/>
      <c r="EE26" s="179"/>
      <c r="EF26" s="179"/>
      <c r="EG26" s="179"/>
      <c r="EH26" s="179"/>
      <c r="EI26" s="179"/>
      <c r="EJ26" s="179"/>
      <c r="EK26" s="179"/>
      <c r="EL26" s="179"/>
      <c r="EM26" s="179"/>
      <c r="EN26" s="179"/>
      <c r="EO26" s="179"/>
      <c r="EP26" s="179"/>
      <c r="EQ26" s="179"/>
      <c r="ER26" s="179"/>
      <c r="ES26" s="179"/>
      <c r="ET26" s="179"/>
      <c r="EU26" s="179"/>
      <c r="EV26" s="179"/>
      <c r="EW26" s="179"/>
      <c r="EX26" s="179"/>
      <c r="EY26" s="179"/>
      <c r="EZ26" s="179"/>
      <c r="FA26" s="179"/>
      <c r="FB26" s="179"/>
      <c r="FC26" s="179"/>
      <c r="FD26" s="179"/>
      <c r="FE26" s="179"/>
      <c r="FF26" s="179"/>
      <c r="FG26" s="179"/>
      <c r="FH26" s="179"/>
      <c r="FI26" s="179"/>
      <c r="FJ26" s="179"/>
      <c r="FK26" s="179"/>
      <c r="FL26" s="179"/>
      <c r="FM26" s="179"/>
      <c r="FN26" s="179"/>
      <c r="FO26" s="179"/>
      <c r="FP26" s="179"/>
      <c r="FQ26" s="179"/>
      <c r="FR26" s="179"/>
      <c r="FS26" s="179"/>
      <c r="FT26" s="179"/>
      <c r="FU26" s="179"/>
      <c r="FV26" s="179"/>
      <c r="FW26" s="179"/>
      <c r="FX26" s="179"/>
      <c r="FY26" s="179"/>
      <c r="FZ26" s="179"/>
      <c r="GA26" s="179"/>
      <c r="GB26" s="179"/>
      <c r="GC26" s="179"/>
      <c r="GD26" s="179"/>
      <c r="GE26" s="179"/>
      <c r="GF26" s="179"/>
      <c r="GG26" s="179"/>
      <c r="GH26" s="179"/>
      <c r="GI26" s="179"/>
      <c r="GJ26" s="179"/>
      <c r="GK26" s="179"/>
      <c r="GL26" s="179"/>
      <c r="GM26" s="179"/>
      <c r="GN26" s="179"/>
      <c r="GO26" s="179"/>
      <c r="GP26" s="179"/>
      <c r="GQ26" s="179"/>
      <c r="GR26" s="179"/>
      <c r="GS26" s="179"/>
      <c r="GT26" s="179"/>
      <c r="GU26" s="179"/>
      <c r="GV26" s="179"/>
      <c r="GW26" s="179"/>
      <c r="GX26" s="179"/>
      <c r="GY26" s="179"/>
      <c r="GZ26" s="179"/>
      <c r="HA26" s="179"/>
      <c r="HB26" s="179"/>
      <c r="HC26" s="179"/>
      <c r="HD26" s="179"/>
      <c r="HE26" s="179"/>
      <c r="HF26" s="179"/>
      <c r="HG26" s="179"/>
      <c r="HH26" s="179"/>
      <c r="HI26" s="179"/>
      <c r="HJ26" s="179"/>
      <c r="HK26" s="179"/>
      <c r="HL26" s="179"/>
      <c r="HM26" s="179"/>
      <c r="HN26" s="179"/>
      <c r="HO26" s="179"/>
      <c r="HP26" s="179"/>
      <c r="HQ26" s="179"/>
      <c r="HR26" s="179"/>
      <c r="HS26" s="179"/>
      <c r="HT26" s="179"/>
      <c r="HU26" s="179"/>
      <c r="HV26" s="179"/>
      <c r="HW26" s="179"/>
      <c r="HX26" s="179"/>
      <c r="HY26" s="179"/>
      <c r="HZ26" s="179"/>
      <c r="IA26" s="179"/>
      <c r="IB26" s="179"/>
      <c r="IC26" s="179"/>
      <c r="ID26" s="179"/>
      <c r="IE26" s="179"/>
      <c r="IF26" s="179"/>
      <c r="IG26" s="179"/>
      <c r="IH26" s="179"/>
      <c r="II26" s="179"/>
      <c r="IJ26" s="179"/>
      <c r="IK26" s="179"/>
      <c r="IL26" s="179"/>
      <c r="IM26" s="179"/>
      <c r="IN26" s="179"/>
      <c r="IO26" s="179"/>
      <c r="IP26" s="179"/>
    </row>
    <row r="27" s="180" customFormat="1" ht="24" customHeight="1" spans="1:250">
      <c r="A27" s="179"/>
      <c r="B27" s="205"/>
      <c r="C27" s="179"/>
      <c r="D27" s="206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179"/>
      <c r="BN27" s="179"/>
      <c r="BO27" s="179"/>
      <c r="BP27" s="179"/>
      <c r="BQ27" s="179"/>
      <c r="BR27" s="179"/>
      <c r="BS27" s="179"/>
      <c r="BT27" s="179"/>
      <c r="BU27" s="179"/>
      <c r="BV27" s="179"/>
      <c r="BW27" s="179"/>
      <c r="BX27" s="179"/>
      <c r="BY27" s="179"/>
      <c r="BZ27" s="179"/>
      <c r="CA27" s="179"/>
      <c r="CB27" s="179"/>
      <c r="CC27" s="179"/>
      <c r="CD27" s="179"/>
      <c r="CE27" s="179"/>
      <c r="CF27" s="179"/>
      <c r="CG27" s="179"/>
      <c r="CH27" s="179"/>
      <c r="CI27" s="179"/>
      <c r="CJ27" s="179"/>
      <c r="CK27" s="179"/>
      <c r="CL27" s="179"/>
      <c r="CM27" s="179"/>
      <c r="CN27" s="179"/>
      <c r="CO27" s="179"/>
      <c r="CP27" s="179"/>
      <c r="CQ27" s="179"/>
      <c r="CR27" s="179"/>
      <c r="CS27" s="179"/>
      <c r="CT27" s="179"/>
      <c r="CU27" s="179"/>
      <c r="CV27" s="179"/>
      <c r="CW27" s="179"/>
      <c r="CX27" s="179"/>
      <c r="CY27" s="179"/>
      <c r="CZ27" s="179"/>
      <c r="DA27" s="179"/>
      <c r="DB27" s="179"/>
      <c r="DC27" s="179"/>
      <c r="DD27" s="179"/>
      <c r="DE27" s="179"/>
      <c r="DF27" s="179"/>
      <c r="DG27" s="179"/>
      <c r="DH27" s="179"/>
      <c r="DI27" s="179"/>
      <c r="DJ27" s="179"/>
      <c r="DK27" s="179"/>
      <c r="DL27" s="179"/>
      <c r="DM27" s="179"/>
      <c r="DN27" s="179"/>
      <c r="DO27" s="179"/>
      <c r="DP27" s="179"/>
      <c r="DQ27" s="179"/>
      <c r="DR27" s="179"/>
      <c r="DS27" s="179"/>
      <c r="DT27" s="179"/>
      <c r="DU27" s="179"/>
      <c r="DV27" s="179"/>
      <c r="DW27" s="179"/>
      <c r="DX27" s="179"/>
      <c r="DY27" s="179"/>
      <c r="DZ27" s="179"/>
      <c r="EA27" s="179"/>
      <c r="EB27" s="179"/>
      <c r="EC27" s="179"/>
      <c r="ED27" s="179"/>
      <c r="EE27" s="179"/>
      <c r="EF27" s="179"/>
      <c r="EG27" s="179"/>
      <c r="EH27" s="179"/>
      <c r="EI27" s="179"/>
      <c r="EJ27" s="179"/>
      <c r="EK27" s="179"/>
      <c r="EL27" s="179"/>
      <c r="EM27" s="179"/>
      <c r="EN27" s="179"/>
      <c r="EO27" s="179"/>
      <c r="EP27" s="179"/>
      <c r="EQ27" s="179"/>
      <c r="ER27" s="179"/>
      <c r="ES27" s="179"/>
      <c r="ET27" s="179"/>
      <c r="EU27" s="179"/>
      <c r="EV27" s="179"/>
      <c r="EW27" s="179"/>
      <c r="EX27" s="179"/>
      <c r="EY27" s="179"/>
      <c r="EZ27" s="179"/>
      <c r="FA27" s="179"/>
      <c r="FB27" s="179"/>
      <c r="FC27" s="179"/>
      <c r="FD27" s="179"/>
      <c r="FE27" s="179"/>
      <c r="FF27" s="179"/>
      <c r="FG27" s="179"/>
      <c r="FH27" s="179"/>
      <c r="FI27" s="179"/>
      <c r="FJ27" s="179"/>
      <c r="FK27" s="179"/>
      <c r="FL27" s="179"/>
      <c r="FM27" s="179"/>
      <c r="FN27" s="179"/>
      <c r="FO27" s="179"/>
      <c r="FP27" s="179"/>
      <c r="FQ27" s="179"/>
      <c r="FR27" s="179"/>
      <c r="FS27" s="179"/>
      <c r="FT27" s="179"/>
      <c r="FU27" s="179"/>
      <c r="FV27" s="179"/>
      <c r="FW27" s="179"/>
      <c r="FX27" s="179"/>
      <c r="FY27" s="179"/>
      <c r="FZ27" s="179"/>
      <c r="GA27" s="179"/>
      <c r="GB27" s="179"/>
      <c r="GC27" s="179"/>
      <c r="GD27" s="179"/>
      <c r="GE27" s="179"/>
      <c r="GF27" s="179"/>
      <c r="GG27" s="179"/>
      <c r="GH27" s="179"/>
      <c r="GI27" s="179"/>
      <c r="GJ27" s="179"/>
      <c r="GK27" s="179"/>
      <c r="GL27" s="179"/>
      <c r="GM27" s="179"/>
      <c r="GN27" s="179"/>
      <c r="GO27" s="179"/>
      <c r="GP27" s="179"/>
      <c r="GQ27" s="179"/>
      <c r="GR27" s="179"/>
      <c r="GS27" s="179"/>
      <c r="GT27" s="179"/>
      <c r="GU27" s="179"/>
      <c r="GV27" s="179"/>
      <c r="GW27" s="179"/>
      <c r="GX27" s="179"/>
      <c r="GY27" s="179"/>
      <c r="GZ27" s="179"/>
      <c r="HA27" s="179"/>
      <c r="HB27" s="179"/>
      <c r="HC27" s="179"/>
      <c r="HD27" s="179"/>
      <c r="HE27" s="179"/>
      <c r="HF27" s="179"/>
      <c r="HG27" s="179"/>
      <c r="HH27" s="179"/>
      <c r="HI27" s="179"/>
      <c r="HJ27" s="179"/>
      <c r="HK27" s="179"/>
      <c r="HL27" s="179"/>
      <c r="HM27" s="179"/>
      <c r="HN27" s="179"/>
      <c r="HO27" s="179"/>
      <c r="HP27" s="179"/>
      <c r="HQ27" s="179"/>
      <c r="HR27" s="179"/>
      <c r="HS27" s="179"/>
      <c r="HT27" s="179"/>
      <c r="HU27" s="179"/>
      <c r="HV27" s="179"/>
      <c r="HW27" s="179"/>
      <c r="HX27" s="179"/>
      <c r="HY27" s="179"/>
      <c r="HZ27" s="179"/>
      <c r="IA27" s="179"/>
      <c r="IB27" s="179"/>
      <c r="IC27" s="179"/>
      <c r="ID27" s="179"/>
      <c r="IE27" s="179"/>
      <c r="IF27" s="179"/>
      <c r="IG27" s="179"/>
      <c r="IH27" s="179"/>
      <c r="II27" s="179"/>
      <c r="IJ27" s="179"/>
      <c r="IK27" s="179"/>
      <c r="IL27" s="179"/>
      <c r="IM27" s="179"/>
      <c r="IN27" s="179"/>
      <c r="IO27" s="179"/>
      <c r="IP27" s="179"/>
    </row>
    <row r="28" s="180" customFormat="1" ht="24" customHeight="1" spans="1:250">
      <c r="A28" s="179"/>
      <c r="B28" s="205"/>
      <c r="C28" s="179"/>
      <c r="D28" s="206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79"/>
      <c r="BN28" s="179"/>
      <c r="BO28" s="179"/>
      <c r="BP28" s="179"/>
      <c r="BQ28" s="179"/>
      <c r="BR28" s="179"/>
      <c r="BS28" s="179"/>
      <c r="BT28" s="179"/>
      <c r="BU28" s="179"/>
      <c r="BV28" s="179"/>
      <c r="BW28" s="179"/>
      <c r="BX28" s="179"/>
      <c r="BY28" s="179"/>
      <c r="BZ28" s="179"/>
      <c r="CA28" s="179"/>
      <c r="CB28" s="179"/>
      <c r="CC28" s="179"/>
      <c r="CD28" s="179"/>
      <c r="CE28" s="179"/>
      <c r="CF28" s="179"/>
      <c r="CG28" s="179"/>
      <c r="CH28" s="179"/>
      <c r="CI28" s="179"/>
      <c r="CJ28" s="179"/>
      <c r="CK28" s="179"/>
      <c r="CL28" s="179"/>
      <c r="CM28" s="179"/>
      <c r="CN28" s="179"/>
      <c r="CO28" s="179"/>
      <c r="CP28" s="179"/>
      <c r="CQ28" s="179"/>
      <c r="CR28" s="179"/>
      <c r="CS28" s="179"/>
      <c r="CT28" s="179"/>
      <c r="CU28" s="179"/>
      <c r="CV28" s="179"/>
      <c r="CW28" s="179"/>
      <c r="CX28" s="179"/>
      <c r="CY28" s="179"/>
      <c r="CZ28" s="179"/>
      <c r="DA28" s="179"/>
      <c r="DB28" s="179"/>
      <c r="DC28" s="179"/>
      <c r="DD28" s="179"/>
      <c r="DE28" s="179"/>
      <c r="DF28" s="179"/>
      <c r="DG28" s="179"/>
      <c r="DH28" s="179"/>
      <c r="DI28" s="179"/>
      <c r="DJ28" s="179"/>
      <c r="DK28" s="179"/>
      <c r="DL28" s="179"/>
      <c r="DM28" s="179"/>
      <c r="DN28" s="179"/>
      <c r="DO28" s="179"/>
      <c r="DP28" s="179"/>
      <c r="DQ28" s="179"/>
      <c r="DR28" s="179"/>
      <c r="DS28" s="179"/>
      <c r="DT28" s="179"/>
      <c r="DU28" s="179"/>
      <c r="DV28" s="179"/>
      <c r="DW28" s="179"/>
      <c r="DX28" s="179"/>
      <c r="DY28" s="179"/>
      <c r="DZ28" s="179"/>
      <c r="EA28" s="179"/>
      <c r="EB28" s="179"/>
      <c r="EC28" s="179"/>
      <c r="ED28" s="179"/>
      <c r="EE28" s="179"/>
      <c r="EF28" s="179"/>
      <c r="EG28" s="179"/>
      <c r="EH28" s="179"/>
      <c r="EI28" s="179"/>
      <c r="EJ28" s="179"/>
      <c r="EK28" s="179"/>
      <c r="EL28" s="179"/>
      <c r="EM28" s="179"/>
      <c r="EN28" s="179"/>
      <c r="EO28" s="179"/>
      <c r="EP28" s="179"/>
      <c r="EQ28" s="179"/>
      <c r="ER28" s="179"/>
      <c r="ES28" s="179"/>
      <c r="ET28" s="179"/>
      <c r="EU28" s="179"/>
      <c r="EV28" s="179"/>
      <c r="EW28" s="179"/>
      <c r="EX28" s="179"/>
      <c r="EY28" s="179"/>
      <c r="EZ28" s="179"/>
      <c r="FA28" s="179"/>
      <c r="FB28" s="179"/>
      <c r="FC28" s="179"/>
      <c r="FD28" s="179"/>
      <c r="FE28" s="179"/>
      <c r="FF28" s="179"/>
      <c r="FG28" s="179"/>
      <c r="FH28" s="179"/>
      <c r="FI28" s="179"/>
      <c r="FJ28" s="179"/>
      <c r="FK28" s="179"/>
      <c r="FL28" s="179"/>
      <c r="FM28" s="179"/>
      <c r="FN28" s="179"/>
      <c r="FO28" s="179"/>
      <c r="FP28" s="179"/>
      <c r="FQ28" s="179"/>
      <c r="FR28" s="179"/>
      <c r="FS28" s="179"/>
      <c r="FT28" s="179"/>
      <c r="FU28" s="179"/>
      <c r="FV28" s="179"/>
      <c r="FW28" s="179"/>
      <c r="FX28" s="179"/>
      <c r="FY28" s="179"/>
      <c r="FZ28" s="179"/>
      <c r="GA28" s="179"/>
      <c r="GB28" s="179"/>
      <c r="GC28" s="179"/>
      <c r="GD28" s="179"/>
      <c r="GE28" s="179"/>
      <c r="GF28" s="179"/>
      <c r="GG28" s="179"/>
      <c r="GH28" s="179"/>
      <c r="GI28" s="179"/>
      <c r="GJ28" s="179"/>
      <c r="GK28" s="179"/>
      <c r="GL28" s="179"/>
      <c r="GM28" s="179"/>
      <c r="GN28" s="179"/>
      <c r="GO28" s="179"/>
      <c r="GP28" s="179"/>
      <c r="GQ28" s="179"/>
      <c r="GR28" s="179"/>
      <c r="GS28" s="179"/>
      <c r="GT28" s="179"/>
      <c r="GU28" s="179"/>
      <c r="GV28" s="179"/>
      <c r="GW28" s="179"/>
      <c r="GX28" s="179"/>
      <c r="GY28" s="179"/>
      <c r="GZ28" s="179"/>
      <c r="HA28" s="179"/>
      <c r="HB28" s="179"/>
      <c r="HC28" s="179"/>
      <c r="HD28" s="179"/>
      <c r="HE28" s="179"/>
      <c r="HF28" s="179"/>
      <c r="HG28" s="179"/>
      <c r="HH28" s="179"/>
      <c r="HI28" s="179"/>
      <c r="HJ28" s="179"/>
      <c r="HK28" s="179"/>
      <c r="HL28" s="179"/>
      <c r="HM28" s="179"/>
      <c r="HN28" s="179"/>
      <c r="HO28" s="179"/>
      <c r="HP28" s="179"/>
      <c r="HQ28" s="179"/>
      <c r="HR28" s="179"/>
      <c r="HS28" s="179"/>
      <c r="HT28" s="179"/>
      <c r="HU28" s="179"/>
      <c r="HV28" s="179"/>
      <c r="HW28" s="179"/>
      <c r="HX28" s="179"/>
      <c r="HY28" s="179"/>
      <c r="HZ28" s="179"/>
      <c r="IA28" s="179"/>
      <c r="IB28" s="179"/>
      <c r="IC28" s="179"/>
      <c r="ID28" s="179"/>
      <c r="IE28" s="179"/>
      <c r="IF28" s="179"/>
      <c r="IG28" s="179"/>
      <c r="IH28" s="179"/>
      <c r="II28" s="179"/>
      <c r="IJ28" s="179"/>
      <c r="IK28" s="179"/>
      <c r="IL28" s="179"/>
      <c r="IM28" s="179"/>
      <c r="IN28" s="179"/>
      <c r="IO28" s="179"/>
      <c r="IP28" s="179"/>
    </row>
    <row r="29" s="180" customFormat="1" ht="24" customHeight="1" spans="1:250">
      <c r="A29" s="179"/>
      <c r="B29" s="205"/>
      <c r="C29" s="179"/>
      <c r="D29" s="206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  <c r="BM29" s="179"/>
      <c r="BN29" s="179"/>
      <c r="BO29" s="179"/>
      <c r="BP29" s="179"/>
      <c r="BQ29" s="179"/>
      <c r="BR29" s="179"/>
      <c r="BS29" s="179"/>
      <c r="BT29" s="179"/>
      <c r="BU29" s="179"/>
      <c r="BV29" s="179"/>
      <c r="BW29" s="179"/>
      <c r="BX29" s="179"/>
      <c r="BY29" s="179"/>
      <c r="BZ29" s="179"/>
      <c r="CA29" s="179"/>
      <c r="CB29" s="179"/>
      <c r="CC29" s="179"/>
      <c r="CD29" s="179"/>
      <c r="CE29" s="179"/>
      <c r="CF29" s="179"/>
      <c r="CG29" s="179"/>
      <c r="CH29" s="179"/>
      <c r="CI29" s="179"/>
      <c r="CJ29" s="179"/>
      <c r="CK29" s="179"/>
      <c r="CL29" s="179"/>
      <c r="CM29" s="179"/>
      <c r="CN29" s="179"/>
      <c r="CO29" s="179"/>
      <c r="CP29" s="179"/>
      <c r="CQ29" s="179"/>
      <c r="CR29" s="179"/>
      <c r="CS29" s="179"/>
      <c r="CT29" s="179"/>
      <c r="CU29" s="179"/>
      <c r="CV29" s="179"/>
      <c r="CW29" s="179"/>
      <c r="CX29" s="179"/>
      <c r="CY29" s="179"/>
      <c r="CZ29" s="179"/>
      <c r="DA29" s="179"/>
      <c r="DB29" s="179"/>
      <c r="DC29" s="179"/>
      <c r="DD29" s="179"/>
      <c r="DE29" s="179"/>
      <c r="DF29" s="179"/>
      <c r="DG29" s="179"/>
      <c r="DH29" s="179"/>
      <c r="DI29" s="179"/>
      <c r="DJ29" s="179"/>
      <c r="DK29" s="179"/>
      <c r="DL29" s="179"/>
      <c r="DM29" s="179"/>
      <c r="DN29" s="179"/>
      <c r="DO29" s="179"/>
      <c r="DP29" s="179"/>
      <c r="DQ29" s="179"/>
      <c r="DR29" s="179"/>
      <c r="DS29" s="179"/>
      <c r="DT29" s="179"/>
      <c r="DU29" s="179"/>
      <c r="DV29" s="179"/>
      <c r="DW29" s="179"/>
      <c r="DX29" s="179"/>
      <c r="DY29" s="179"/>
      <c r="DZ29" s="179"/>
      <c r="EA29" s="179"/>
      <c r="EB29" s="179"/>
      <c r="EC29" s="179"/>
      <c r="ED29" s="179"/>
      <c r="EE29" s="179"/>
      <c r="EF29" s="179"/>
      <c r="EG29" s="179"/>
      <c r="EH29" s="179"/>
      <c r="EI29" s="179"/>
      <c r="EJ29" s="179"/>
      <c r="EK29" s="179"/>
      <c r="EL29" s="179"/>
      <c r="EM29" s="179"/>
      <c r="EN29" s="179"/>
      <c r="EO29" s="179"/>
      <c r="EP29" s="179"/>
      <c r="EQ29" s="179"/>
      <c r="ER29" s="179"/>
      <c r="ES29" s="179"/>
      <c r="ET29" s="179"/>
      <c r="EU29" s="179"/>
      <c r="EV29" s="179"/>
      <c r="EW29" s="179"/>
      <c r="EX29" s="179"/>
      <c r="EY29" s="179"/>
      <c r="EZ29" s="179"/>
      <c r="FA29" s="179"/>
      <c r="FB29" s="179"/>
      <c r="FC29" s="179"/>
      <c r="FD29" s="179"/>
      <c r="FE29" s="179"/>
      <c r="FF29" s="179"/>
      <c r="FG29" s="179"/>
      <c r="FH29" s="179"/>
      <c r="FI29" s="179"/>
      <c r="FJ29" s="179"/>
      <c r="FK29" s="179"/>
      <c r="FL29" s="179"/>
      <c r="FM29" s="179"/>
      <c r="FN29" s="179"/>
      <c r="FO29" s="179"/>
      <c r="FP29" s="179"/>
      <c r="FQ29" s="179"/>
      <c r="FR29" s="179"/>
      <c r="FS29" s="179"/>
      <c r="FT29" s="179"/>
      <c r="FU29" s="179"/>
      <c r="FV29" s="179"/>
      <c r="FW29" s="179"/>
      <c r="FX29" s="179"/>
      <c r="FY29" s="179"/>
      <c r="FZ29" s="179"/>
      <c r="GA29" s="179"/>
      <c r="GB29" s="179"/>
      <c r="GC29" s="179"/>
      <c r="GD29" s="179"/>
      <c r="GE29" s="179"/>
      <c r="GF29" s="179"/>
      <c r="GG29" s="179"/>
      <c r="GH29" s="179"/>
      <c r="GI29" s="179"/>
      <c r="GJ29" s="179"/>
      <c r="GK29" s="179"/>
      <c r="GL29" s="179"/>
      <c r="GM29" s="179"/>
      <c r="GN29" s="179"/>
      <c r="GO29" s="179"/>
      <c r="GP29" s="179"/>
      <c r="GQ29" s="179"/>
      <c r="GR29" s="179"/>
      <c r="GS29" s="179"/>
      <c r="GT29" s="179"/>
      <c r="GU29" s="179"/>
      <c r="GV29" s="179"/>
      <c r="GW29" s="179"/>
      <c r="GX29" s="179"/>
      <c r="GY29" s="179"/>
      <c r="GZ29" s="179"/>
      <c r="HA29" s="179"/>
      <c r="HB29" s="179"/>
      <c r="HC29" s="179"/>
      <c r="HD29" s="179"/>
      <c r="HE29" s="179"/>
      <c r="HF29" s="179"/>
      <c r="HG29" s="179"/>
      <c r="HH29" s="179"/>
      <c r="HI29" s="179"/>
      <c r="HJ29" s="179"/>
      <c r="HK29" s="179"/>
      <c r="HL29" s="179"/>
      <c r="HM29" s="179"/>
      <c r="HN29" s="179"/>
      <c r="HO29" s="179"/>
      <c r="HP29" s="179"/>
      <c r="HQ29" s="179"/>
      <c r="HR29" s="179"/>
      <c r="HS29" s="179"/>
      <c r="HT29" s="179"/>
      <c r="HU29" s="179"/>
      <c r="HV29" s="179"/>
      <c r="HW29" s="179"/>
      <c r="HX29" s="179"/>
      <c r="HY29" s="179"/>
      <c r="HZ29" s="179"/>
      <c r="IA29" s="179"/>
      <c r="IB29" s="179"/>
      <c r="IC29" s="179"/>
      <c r="ID29" s="179"/>
      <c r="IE29" s="179"/>
      <c r="IF29" s="179"/>
      <c r="IG29" s="179"/>
      <c r="IH29" s="179"/>
      <c r="II29" s="179"/>
      <c r="IJ29" s="179"/>
      <c r="IK29" s="179"/>
      <c r="IL29" s="179"/>
      <c r="IM29" s="179"/>
      <c r="IN29" s="179"/>
      <c r="IO29" s="179"/>
      <c r="IP29" s="179"/>
    </row>
    <row r="30" s="180" customFormat="1" ht="24" customHeight="1" spans="1:250">
      <c r="A30" s="179"/>
      <c r="B30" s="205"/>
      <c r="C30" s="179"/>
      <c r="D30" s="206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  <c r="BB30" s="179"/>
      <c r="BC30" s="179"/>
      <c r="BD30" s="179"/>
      <c r="BE30" s="179"/>
      <c r="BF30" s="179"/>
      <c r="BG30" s="179"/>
      <c r="BH30" s="179"/>
      <c r="BI30" s="179"/>
      <c r="BJ30" s="179"/>
      <c r="BK30" s="179"/>
      <c r="BL30" s="179"/>
      <c r="BM30" s="179"/>
      <c r="BN30" s="179"/>
      <c r="BO30" s="179"/>
      <c r="BP30" s="179"/>
      <c r="BQ30" s="179"/>
      <c r="BR30" s="179"/>
      <c r="BS30" s="179"/>
      <c r="BT30" s="179"/>
      <c r="BU30" s="179"/>
      <c r="BV30" s="179"/>
      <c r="BW30" s="179"/>
      <c r="BX30" s="179"/>
      <c r="BY30" s="179"/>
      <c r="BZ30" s="179"/>
      <c r="CA30" s="179"/>
      <c r="CB30" s="179"/>
      <c r="CC30" s="179"/>
      <c r="CD30" s="179"/>
      <c r="CE30" s="179"/>
      <c r="CF30" s="179"/>
      <c r="CG30" s="179"/>
      <c r="CH30" s="179"/>
      <c r="CI30" s="179"/>
      <c r="CJ30" s="179"/>
      <c r="CK30" s="179"/>
      <c r="CL30" s="179"/>
      <c r="CM30" s="179"/>
      <c r="CN30" s="179"/>
      <c r="CO30" s="179"/>
      <c r="CP30" s="179"/>
      <c r="CQ30" s="179"/>
      <c r="CR30" s="179"/>
      <c r="CS30" s="179"/>
      <c r="CT30" s="179"/>
      <c r="CU30" s="179"/>
      <c r="CV30" s="179"/>
      <c r="CW30" s="179"/>
      <c r="CX30" s="179"/>
      <c r="CY30" s="179"/>
      <c r="CZ30" s="179"/>
      <c r="DA30" s="179"/>
      <c r="DB30" s="179"/>
      <c r="DC30" s="179"/>
      <c r="DD30" s="179"/>
      <c r="DE30" s="179"/>
      <c r="DF30" s="179"/>
      <c r="DG30" s="179"/>
      <c r="DH30" s="179"/>
      <c r="DI30" s="179"/>
      <c r="DJ30" s="179"/>
      <c r="DK30" s="179"/>
      <c r="DL30" s="179"/>
      <c r="DM30" s="179"/>
      <c r="DN30" s="179"/>
      <c r="DO30" s="179"/>
      <c r="DP30" s="179"/>
      <c r="DQ30" s="179"/>
      <c r="DR30" s="179"/>
      <c r="DS30" s="179"/>
      <c r="DT30" s="179"/>
      <c r="DU30" s="179"/>
      <c r="DV30" s="179"/>
      <c r="DW30" s="179"/>
      <c r="DX30" s="179"/>
      <c r="DY30" s="179"/>
      <c r="DZ30" s="179"/>
      <c r="EA30" s="179"/>
      <c r="EB30" s="179"/>
      <c r="EC30" s="179"/>
      <c r="ED30" s="179"/>
      <c r="EE30" s="179"/>
      <c r="EF30" s="179"/>
      <c r="EG30" s="179"/>
      <c r="EH30" s="179"/>
      <c r="EI30" s="179"/>
      <c r="EJ30" s="179"/>
      <c r="EK30" s="179"/>
      <c r="EL30" s="179"/>
      <c r="EM30" s="179"/>
      <c r="EN30" s="179"/>
      <c r="EO30" s="179"/>
      <c r="EP30" s="179"/>
      <c r="EQ30" s="179"/>
      <c r="ER30" s="179"/>
      <c r="ES30" s="179"/>
      <c r="ET30" s="179"/>
      <c r="EU30" s="179"/>
      <c r="EV30" s="179"/>
      <c r="EW30" s="179"/>
      <c r="EX30" s="179"/>
      <c r="EY30" s="179"/>
      <c r="EZ30" s="179"/>
      <c r="FA30" s="179"/>
      <c r="FB30" s="179"/>
      <c r="FC30" s="179"/>
      <c r="FD30" s="179"/>
      <c r="FE30" s="179"/>
      <c r="FF30" s="179"/>
      <c r="FG30" s="179"/>
      <c r="FH30" s="179"/>
      <c r="FI30" s="179"/>
      <c r="FJ30" s="179"/>
      <c r="FK30" s="179"/>
      <c r="FL30" s="179"/>
      <c r="FM30" s="179"/>
      <c r="FN30" s="179"/>
      <c r="FO30" s="179"/>
      <c r="FP30" s="179"/>
      <c r="FQ30" s="179"/>
      <c r="FR30" s="179"/>
      <c r="FS30" s="179"/>
      <c r="FT30" s="179"/>
      <c r="FU30" s="179"/>
      <c r="FV30" s="179"/>
      <c r="FW30" s="179"/>
      <c r="FX30" s="179"/>
      <c r="FY30" s="179"/>
      <c r="FZ30" s="179"/>
      <c r="GA30" s="179"/>
      <c r="GB30" s="179"/>
      <c r="GC30" s="179"/>
      <c r="GD30" s="179"/>
      <c r="GE30" s="179"/>
      <c r="GF30" s="179"/>
      <c r="GG30" s="179"/>
      <c r="GH30" s="179"/>
      <c r="GI30" s="179"/>
      <c r="GJ30" s="179"/>
      <c r="GK30" s="179"/>
      <c r="GL30" s="179"/>
      <c r="GM30" s="179"/>
      <c r="GN30" s="179"/>
      <c r="GO30" s="179"/>
      <c r="GP30" s="179"/>
      <c r="GQ30" s="179"/>
      <c r="GR30" s="179"/>
      <c r="GS30" s="179"/>
      <c r="GT30" s="179"/>
      <c r="GU30" s="179"/>
      <c r="GV30" s="179"/>
      <c r="GW30" s="179"/>
      <c r="GX30" s="179"/>
      <c r="GY30" s="179"/>
      <c r="GZ30" s="179"/>
      <c r="HA30" s="179"/>
      <c r="HB30" s="179"/>
      <c r="HC30" s="179"/>
      <c r="HD30" s="179"/>
      <c r="HE30" s="179"/>
      <c r="HF30" s="179"/>
      <c r="HG30" s="179"/>
      <c r="HH30" s="179"/>
      <c r="HI30" s="179"/>
      <c r="HJ30" s="179"/>
      <c r="HK30" s="179"/>
      <c r="HL30" s="179"/>
      <c r="HM30" s="179"/>
      <c r="HN30" s="179"/>
      <c r="HO30" s="179"/>
      <c r="HP30" s="179"/>
      <c r="HQ30" s="179"/>
      <c r="HR30" s="179"/>
      <c r="HS30" s="179"/>
      <c r="HT30" s="179"/>
      <c r="HU30" s="179"/>
      <c r="HV30" s="179"/>
      <c r="HW30" s="179"/>
      <c r="HX30" s="179"/>
      <c r="HY30" s="179"/>
      <c r="HZ30" s="179"/>
      <c r="IA30" s="179"/>
      <c r="IB30" s="179"/>
      <c r="IC30" s="179"/>
      <c r="ID30" s="179"/>
      <c r="IE30" s="179"/>
      <c r="IF30" s="179"/>
      <c r="IG30" s="179"/>
      <c r="IH30" s="179"/>
      <c r="II30" s="179"/>
      <c r="IJ30" s="179"/>
      <c r="IK30" s="179"/>
      <c r="IL30" s="179"/>
      <c r="IM30" s="179"/>
      <c r="IN30" s="179"/>
      <c r="IO30" s="179"/>
      <c r="IP30" s="179"/>
    </row>
    <row r="31" s="180" customFormat="1" ht="24" customHeight="1" spans="1:250">
      <c r="A31" s="179"/>
      <c r="B31" s="205"/>
      <c r="C31" s="179"/>
      <c r="D31" s="206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  <c r="AW31" s="179"/>
      <c r="AX31" s="179"/>
      <c r="AY31" s="179"/>
      <c r="AZ31" s="179"/>
      <c r="BA31" s="179"/>
      <c r="BB31" s="179"/>
      <c r="BC31" s="179"/>
      <c r="BD31" s="179"/>
      <c r="BE31" s="179"/>
      <c r="BF31" s="179"/>
      <c r="BG31" s="179"/>
      <c r="BH31" s="179"/>
      <c r="BI31" s="179"/>
      <c r="BJ31" s="179"/>
      <c r="BK31" s="179"/>
      <c r="BL31" s="179"/>
      <c r="BM31" s="179"/>
      <c r="BN31" s="179"/>
      <c r="BO31" s="179"/>
      <c r="BP31" s="179"/>
      <c r="BQ31" s="179"/>
      <c r="BR31" s="179"/>
      <c r="BS31" s="179"/>
      <c r="BT31" s="179"/>
      <c r="BU31" s="179"/>
      <c r="BV31" s="179"/>
      <c r="BW31" s="179"/>
      <c r="BX31" s="179"/>
      <c r="BY31" s="179"/>
      <c r="BZ31" s="179"/>
      <c r="CA31" s="179"/>
      <c r="CB31" s="179"/>
      <c r="CC31" s="179"/>
      <c r="CD31" s="179"/>
      <c r="CE31" s="179"/>
      <c r="CF31" s="179"/>
      <c r="CG31" s="179"/>
      <c r="CH31" s="179"/>
      <c r="CI31" s="179"/>
      <c r="CJ31" s="179"/>
      <c r="CK31" s="179"/>
      <c r="CL31" s="179"/>
      <c r="CM31" s="179"/>
      <c r="CN31" s="179"/>
      <c r="CO31" s="179"/>
      <c r="CP31" s="179"/>
      <c r="CQ31" s="179"/>
      <c r="CR31" s="179"/>
      <c r="CS31" s="179"/>
      <c r="CT31" s="179"/>
      <c r="CU31" s="179"/>
      <c r="CV31" s="179"/>
      <c r="CW31" s="179"/>
      <c r="CX31" s="179"/>
      <c r="CY31" s="179"/>
      <c r="CZ31" s="179"/>
      <c r="DA31" s="179"/>
      <c r="DB31" s="179"/>
      <c r="DC31" s="179"/>
      <c r="DD31" s="179"/>
      <c r="DE31" s="179"/>
      <c r="DF31" s="179"/>
      <c r="DG31" s="179"/>
      <c r="DH31" s="179"/>
      <c r="DI31" s="179"/>
      <c r="DJ31" s="179"/>
      <c r="DK31" s="179"/>
      <c r="DL31" s="179"/>
      <c r="DM31" s="179"/>
      <c r="DN31" s="179"/>
      <c r="DO31" s="179"/>
      <c r="DP31" s="179"/>
      <c r="DQ31" s="179"/>
      <c r="DR31" s="179"/>
      <c r="DS31" s="179"/>
      <c r="DT31" s="179"/>
      <c r="DU31" s="179"/>
      <c r="DV31" s="179"/>
      <c r="DW31" s="179"/>
      <c r="DX31" s="179"/>
      <c r="DY31" s="179"/>
      <c r="DZ31" s="179"/>
      <c r="EA31" s="179"/>
      <c r="EB31" s="179"/>
      <c r="EC31" s="179"/>
      <c r="ED31" s="179"/>
      <c r="EE31" s="179"/>
      <c r="EF31" s="179"/>
      <c r="EG31" s="179"/>
      <c r="EH31" s="179"/>
      <c r="EI31" s="179"/>
      <c r="EJ31" s="179"/>
      <c r="EK31" s="179"/>
      <c r="EL31" s="179"/>
      <c r="EM31" s="179"/>
      <c r="EN31" s="179"/>
      <c r="EO31" s="179"/>
      <c r="EP31" s="179"/>
      <c r="EQ31" s="179"/>
      <c r="ER31" s="179"/>
      <c r="ES31" s="179"/>
      <c r="ET31" s="179"/>
      <c r="EU31" s="179"/>
      <c r="EV31" s="179"/>
      <c r="EW31" s="179"/>
      <c r="EX31" s="179"/>
      <c r="EY31" s="179"/>
      <c r="EZ31" s="179"/>
      <c r="FA31" s="179"/>
      <c r="FB31" s="179"/>
      <c r="FC31" s="179"/>
      <c r="FD31" s="179"/>
      <c r="FE31" s="179"/>
      <c r="FF31" s="179"/>
      <c r="FG31" s="179"/>
      <c r="FH31" s="179"/>
      <c r="FI31" s="179"/>
      <c r="FJ31" s="179"/>
      <c r="FK31" s="179"/>
      <c r="FL31" s="179"/>
      <c r="FM31" s="179"/>
      <c r="FN31" s="179"/>
      <c r="FO31" s="179"/>
      <c r="FP31" s="179"/>
      <c r="FQ31" s="179"/>
      <c r="FR31" s="179"/>
      <c r="FS31" s="179"/>
      <c r="FT31" s="179"/>
      <c r="FU31" s="179"/>
      <c r="FV31" s="179"/>
      <c r="FW31" s="179"/>
      <c r="FX31" s="179"/>
      <c r="FY31" s="179"/>
      <c r="FZ31" s="179"/>
      <c r="GA31" s="179"/>
      <c r="GB31" s="179"/>
      <c r="GC31" s="179"/>
      <c r="GD31" s="179"/>
      <c r="GE31" s="179"/>
      <c r="GF31" s="179"/>
      <c r="GG31" s="179"/>
      <c r="GH31" s="179"/>
      <c r="GI31" s="179"/>
      <c r="GJ31" s="179"/>
      <c r="GK31" s="179"/>
      <c r="GL31" s="179"/>
      <c r="GM31" s="179"/>
      <c r="GN31" s="179"/>
      <c r="GO31" s="179"/>
      <c r="GP31" s="179"/>
      <c r="GQ31" s="179"/>
      <c r="GR31" s="179"/>
      <c r="GS31" s="179"/>
      <c r="GT31" s="179"/>
      <c r="GU31" s="179"/>
      <c r="GV31" s="179"/>
      <c r="GW31" s="179"/>
      <c r="GX31" s="179"/>
      <c r="GY31" s="179"/>
      <c r="GZ31" s="179"/>
      <c r="HA31" s="179"/>
      <c r="HB31" s="179"/>
      <c r="HC31" s="179"/>
      <c r="HD31" s="179"/>
      <c r="HE31" s="179"/>
      <c r="HF31" s="179"/>
      <c r="HG31" s="179"/>
      <c r="HH31" s="179"/>
      <c r="HI31" s="179"/>
      <c r="HJ31" s="179"/>
      <c r="HK31" s="179"/>
      <c r="HL31" s="179"/>
      <c r="HM31" s="179"/>
      <c r="HN31" s="179"/>
      <c r="HO31" s="179"/>
      <c r="HP31" s="179"/>
      <c r="HQ31" s="179"/>
      <c r="HR31" s="179"/>
      <c r="HS31" s="179"/>
      <c r="HT31" s="179"/>
      <c r="HU31" s="179"/>
      <c r="HV31" s="179"/>
      <c r="HW31" s="179"/>
      <c r="HX31" s="179"/>
      <c r="HY31" s="179"/>
      <c r="HZ31" s="179"/>
      <c r="IA31" s="179"/>
      <c r="IB31" s="179"/>
      <c r="IC31" s="179"/>
      <c r="ID31" s="179"/>
      <c r="IE31" s="179"/>
      <c r="IF31" s="179"/>
      <c r="IG31" s="179"/>
      <c r="IH31" s="179"/>
      <c r="II31" s="179"/>
      <c r="IJ31" s="179"/>
      <c r="IK31" s="179"/>
      <c r="IL31" s="179"/>
      <c r="IM31" s="179"/>
      <c r="IN31" s="179"/>
      <c r="IO31" s="179"/>
      <c r="IP31" s="179"/>
    </row>
    <row r="32" s="180" customFormat="1" ht="24" customHeight="1" spans="1:250">
      <c r="A32" s="179"/>
      <c r="B32" s="205"/>
      <c r="C32" s="179"/>
      <c r="D32" s="206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179"/>
      <c r="BC32" s="179"/>
      <c r="BD32" s="179"/>
      <c r="BE32" s="179"/>
      <c r="BF32" s="179"/>
      <c r="BG32" s="179"/>
      <c r="BH32" s="179"/>
      <c r="BI32" s="179"/>
      <c r="BJ32" s="179"/>
      <c r="BK32" s="179"/>
      <c r="BL32" s="179"/>
      <c r="BM32" s="179"/>
      <c r="BN32" s="179"/>
      <c r="BO32" s="179"/>
      <c r="BP32" s="179"/>
      <c r="BQ32" s="179"/>
      <c r="BR32" s="179"/>
      <c r="BS32" s="179"/>
      <c r="BT32" s="179"/>
      <c r="BU32" s="179"/>
      <c r="BV32" s="179"/>
      <c r="BW32" s="179"/>
      <c r="BX32" s="179"/>
      <c r="BY32" s="179"/>
      <c r="BZ32" s="179"/>
      <c r="CA32" s="179"/>
      <c r="CB32" s="179"/>
      <c r="CC32" s="179"/>
      <c r="CD32" s="179"/>
      <c r="CE32" s="179"/>
      <c r="CF32" s="179"/>
      <c r="CG32" s="179"/>
      <c r="CH32" s="179"/>
      <c r="CI32" s="179"/>
      <c r="CJ32" s="179"/>
      <c r="CK32" s="179"/>
      <c r="CL32" s="179"/>
      <c r="CM32" s="179"/>
      <c r="CN32" s="179"/>
      <c r="CO32" s="179"/>
      <c r="CP32" s="179"/>
      <c r="CQ32" s="179"/>
      <c r="CR32" s="179"/>
      <c r="CS32" s="179"/>
      <c r="CT32" s="179"/>
      <c r="CU32" s="179"/>
      <c r="CV32" s="179"/>
      <c r="CW32" s="179"/>
      <c r="CX32" s="179"/>
      <c r="CY32" s="179"/>
      <c r="CZ32" s="179"/>
      <c r="DA32" s="179"/>
      <c r="DB32" s="179"/>
      <c r="DC32" s="179"/>
      <c r="DD32" s="179"/>
      <c r="DE32" s="179"/>
      <c r="DF32" s="179"/>
      <c r="DG32" s="179"/>
      <c r="DH32" s="179"/>
      <c r="DI32" s="179"/>
      <c r="DJ32" s="179"/>
      <c r="DK32" s="179"/>
      <c r="DL32" s="179"/>
      <c r="DM32" s="179"/>
      <c r="DN32" s="179"/>
      <c r="DO32" s="179"/>
      <c r="DP32" s="179"/>
      <c r="DQ32" s="179"/>
      <c r="DR32" s="179"/>
      <c r="DS32" s="179"/>
      <c r="DT32" s="179"/>
      <c r="DU32" s="179"/>
      <c r="DV32" s="179"/>
      <c r="DW32" s="179"/>
      <c r="DX32" s="179"/>
      <c r="DY32" s="179"/>
      <c r="DZ32" s="179"/>
      <c r="EA32" s="179"/>
      <c r="EB32" s="179"/>
      <c r="EC32" s="179"/>
      <c r="ED32" s="179"/>
      <c r="EE32" s="179"/>
      <c r="EF32" s="179"/>
      <c r="EG32" s="179"/>
      <c r="EH32" s="179"/>
      <c r="EI32" s="179"/>
      <c r="EJ32" s="179"/>
      <c r="EK32" s="179"/>
      <c r="EL32" s="179"/>
      <c r="EM32" s="179"/>
      <c r="EN32" s="179"/>
      <c r="EO32" s="179"/>
      <c r="EP32" s="179"/>
      <c r="EQ32" s="179"/>
      <c r="ER32" s="179"/>
      <c r="ES32" s="179"/>
      <c r="ET32" s="179"/>
      <c r="EU32" s="179"/>
      <c r="EV32" s="179"/>
      <c r="EW32" s="179"/>
      <c r="EX32" s="179"/>
      <c r="EY32" s="179"/>
      <c r="EZ32" s="179"/>
      <c r="FA32" s="179"/>
      <c r="FB32" s="179"/>
      <c r="FC32" s="179"/>
      <c r="FD32" s="179"/>
      <c r="FE32" s="179"/>
      <c r="FF32" s="179"/>
      <c r="FG32" s="179"/>
      <c r="FH32" s="179"/>
      <c r="FI32" s="179"/>
      <c r="FJ32" s="179"/>
      <c r="FK32" s="179"/>
      <c r="FL32" s="179"/>
      <c r="FM32" s="179"/>
      <c r="FN32" s="179"/>
      <c r="FO32" s="179"/>
      <c r="FP32" s="179"/>
      <c r="FQ32" s="179"/>
      <c r="FR32" s="179"/>
      <c r="FS32" s="179"/>
      <c r="FT32" s="179"/>
      <c r="FU32" s="179"/>
      <c r="FV32" s="179"/>
      <c r="FW32" s="179"/>
      <c r="FX32" s="179"/>
      <c r="FY32" s="179"/>
      <c r="FZ32" s="179"/>
      <c r="GA32" s="179"/>
      <c r="GB32" s="179"/>
      <c r="GC32" s="179"/>
      <c r="GD32" s="179"/>
      <c r="GE32" s="179"/>
      <c r="GF32" s="179"/>
      <c r="GG32" s="179"/>
      <c r="GH32" s="179"/>
      <c r="GI32" s="179"/>
      <c r="GJ32" s="179"/>
      <c r="GK32" s="179"/>
      <c r="GL32" s="179"/>
      <c r="GM32" s="179"/>
      <c r="GN32" s="179"/>
      <c r="GO32" s="179"/>
      <c r="GP32" s="179"/>
      <c r="GQ32" s="179"/>
      <c r="GR32" s="179"/>
      <c r="GS32" s="179"/>
      <c r="GT32" s="179"/>
      <c r="GU32" s="179"/>
      <c r="GV32" s="179"/>
      <c r="GW32" s="179"/>
      <c r="GX32" s="179"/>
      <c r="GY32" s="179"/>
      <c r="GZ32" s="179"/>
      <c r="HA32" s="179"/>
      <c r="HB32" s="179"/>
      <c r="HC32" s="179"/>
      <c r="HD32" s="179"/>
      <c r="HE32" s="179"/>
      <c r="HF32" s="179"/>
      <c r="HG32" s="179"/>
      <c r="HH32" s="179"/>
      <c r="HI32" s="179"/>
      <c r="HJ32" s="179"/>
      <c r="HK32" s="179"/>
      <c r="HL32" s="179"/>
      <c r="HM32" s="179"/>
      <c r="HN32" s="179"/>
      <c r="HO32" s="179"/>
      <c r="HP32" s="179"/>
      <c r="HQ32" s="179"/>
      <c r="HR32" s="179"/>
      <c r="HS32" s="179"/>
      <c r="HT32" s="179"/>
      <c r="HU32" s="179"/>
      <c r="HV32" s="179"/>
      <c r="HW32" s="179"/>
      <c r="HX32" s="179"/>
      <c r="HY32" s="179"/>
      <c r="HZ32" s="179"/>
      <c r="IA32" s="179"/>
      <c r="IB32" s="179"/>
      <c r="IC32" s="179"/>
      <c r="ID32" s="179"/>
      <c r="IE32" s="179"/>
      <c r="IF32" s="179"/>
      <c r="IG32" s="179"/>
      <c r="IH32" s="179"/>
      <c r="II32" s="179"/>
      <c r="IJ32" s="179"/>
      <c r="IK32" s="179"/>
      <c r="IL32" s="179"/>
      <c r="IM32" s="179"/>
      <c r="IN32" s="179"/>
      <c r="IO32" s="179"/>
      <c r="IP32" s="179"/>
    </row>
    <row r="33" s="180" customFormat="1" ht="24" customHeight="1" spans="1:250">
      <c r="A33" s="179"/>
      <c r="B33" s="205"/>
      <c r="C33" s="179"/>
      <c r="D33" s="206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  <c r="BD33" s="179"/>
      <c r="BE33" s="179"/>
      <c r="BF33" s="179"/>
      <c r="BG33" s="179"/>
      <c r="BH33" s="179"/>
      <c r="BI33" s="179"/>
      <c r="BJ33" s="179"/>
      <c r="BK33" s="179"/>
      <c r="BL33" s="179"/>
      <c r="BM33" s="179"/>
      <c r="BN33" s="179"/>
      <c r="BO33" s="179"/>
      <c r="BP33" s="179"/>
      <c r="BQ33" s="179"/>
      <c r="BR33" s="179"/>
      <c r="BS33" s="179"/>
      <c r="BT33" s="179"/>
      <c r="BU33" s="179"/>
      <c r="BV33" s="179"/>
      <c r="BW33" s="179"/>
      <c r="BX33" s="179"/>
      <c r="BY33" s="179"/>
      <c r="BZ33" s="179"/>
      <c r="CA33" s="179"/>
      <c r="CB33" s="179"/>
      <c r="CC33" s="179"/>
      <c r="CD33" s="179"/>
      <c r="CE33" s="179"/>
      <c r="CF33" s="179"/>
      <c r="CG33" s="179"/>
      <c r="CH33" s="179"/>
      <c r="CI33" s="179"/>
      <c r="CJ33" s="179"/>
      <c r="CK33" s="179"/>
      <c r="CL33" s="179"/>
      <c r="CM33" s="179"/>
      <c r="CN33" s="179"/>
      <c r="CO33" s="179"/>
      <c r="CP33" s="179"/>
      <c r="CQ33" s="179"/>
      <c r="CR33" s="179"/>
      <c r="CS33" s="179"/>
      <c r="CT33" s="179"/>
      <c r="CU33" s="179"/>
      <c r="CV33" s="179"/>
      <c r="CW33" s="179"/>
      <c r="CX33" s="179"/>
      <c r="CY33" s="179"/>
      <c r="CZ33" s="179"/>
      <c r="DA33" s="179"/>
      <c r="DB33" s="179"/>
      <c r="DC33" s="179"/>
      <c r="DD33" s="179"/>
      <c r="DE33" s="179"/>
      <c r="DF33" s="179"/>
      <c r="DG33" s="179"/>
      <c r="DH33" s="179"/>
      <c r="DI33" s="179"/>
      <c r="DJ33" s="179"/>
      <c r="DK33" s="179"/>
      <c r="DL33" s="179"/>
      <c r="DM33" s="179"/>
      <c r="DN33" s="179"/>
      <c r="DO33" s="179"/>
      <c r="DP33" s="179"/>
      <c r="DQ33" s="179"/>
      <c r="DR33" s="179"/>
      <c r="DS33" s="179"/>
      <c r="DT33" s="179"/>
      <c r="DU33" s="179"/>
      <c r="DV33" s="179"/>
      <c r="DW33" s="179"/>
      <c r="DX33" s="179"/>
      <c r="DY33" s="179"/>
      <c r="DZ33" s="179"/>
      <c r="EA33" s="179"/>
      <c r="EB33" s="179"/>
      <c r="EC33" s="179"/>
      <c r="ED33" s="179"/>
      <c r="EE33" s="179"/>
      <c r="EF33" s="179"/>
      <c r="EG33" s="179"/>
      <c r="EH33" s="179"/>
      <c r="EI33" s="179"/>
      <c r="EJ33" s="179"/>
      <c r="EK33" s="179"/>
      <c r="EL33" s="179"/>
      <c r="EM33" s="179"/>
      <c r="EN33" s="179"/>
      <c r="EO33" s="179"/>
      <c r="EP33" s="179"/>
      <c r="EQ33" s="179"/>
      <c r="ER33" s="179"/>
      <c r="ES33" s="179"/>
      <c r="ET33" s="179"/>
      <c r="EU33" s="179"/>
      <c r="EV33" s="179"/>
      <c r="EW33" s="179"/>
      <c r="EX33" s="179"/>
      <c r="EY33" s="179"/>
      <c r="EZ33" s="179"/>
      <c r="FA33" s="179"/>
      <c r="FB33" s="179"/>
      <c r="FC33" s="179"/>
      <c r="FD33" s="179"/>
      <c r="FE33" s="179"/>
      <c r="FF33" s="179"/>
      <c r="FG33" s="179"/>
      <c r="FH33" s="179"/>
      <c r="FI33" s="179"/>
      <c r="FJ33" s="179"/>
      <c r="FK33" s="179"/>
      <c r="FL33" s="179"/>
      <c r="FM33" s="179"/>
      <c r="FN33" s="179"/>
      <c r="FO33" s="179"/>
      <c r="FP33" s="179"/>
      <c r="FQ33" s="179"/>
      <c r="FR33" s="179"/>
      <c r="FS33" s="179"/>
      <c r="FT33" s="179"/>
      <c r="FU33" s="179"/>
      <c r="FV33" s="179"/>
      <c r="FW33" s="179"/>
      <c r="FX33" s="179"/>
      <c r="FY33" s="179"/>
      <c r="FZ33" s="179"/>
      <c r="GA33" s="179"/>
      <c r="GB33" s="179"/>
      <c r="GC33" s="179"/>
      <c r="GD33" s="179"/>
      <c r="GE33" s="179"/>
      <c r="GF33" s="179"/>
      <c r="GG33" s="179"/>
      <c r="GH33" s="179"/>
      <c r="GI33" s="179"/>
      <c r="GJ33" s="179"/>
      <c r="GK33" s="179"/>
      <c r="GL33" s="179"/>
      <c r="GM33" s="179"/>
      <c r="GN33" s="179"/>
      <c r="GO33" s="179"/>
      <c r="GP33" s="179"/>
      <c r="GQ33" s="179"/>
      <c r="GR33" s="179"/>
      <c r="GS33" s="179"/>
      <c r="GT33" s="179"/>
      <c r="GU33" s="179"/>
      <c r="GV33" s="179"/>
      <c r="GW33" s="179"/>
      <c r="GX33" s="179"/>
      <c r="GY33" s="179"/>
      <c r="GZ33" s="179"/>
      <c r="HA33" s="179"/>
      <c r="HB33" s="179"/>
      <c r="HC33" s="179"/>
      <c r="HD33" s="179"/>
      <c r="HE33" s="179"/>
      <c r="HF33" s="179"/>
      <c r="HG33" s="179"/>
      <c r="HH33" s="179"/>
      <c r="HI33" s="179"/>
      <c r="HJ33" s="179"/>
      <c r="HK33" s="179"/>
      <c r="HL33" s="179"/>
      <c r="HM33" s="179"/>
      <c r="HN33" s="179"/>
      <c r="HO33" s="179"/>
      <c r="HP33" s="179"/>
      <c r="HQ33" s="179"/>
      <c r="HR33" s="179"/>
      <c r="HS33" s="179"/>
      <c r="HT33" s="179"/>
      <c r="HU33" s="179"/>
      <c r="HV33" s="179"/>
      <c r="HW33" s="179"/>
      <c r="HX33" s="179"/>
      <c r="HY33" s="179"/>
      <c r="HZ33" s="179"/>
      <c r="IA33" s="179"/>
      <c r="IB33" s="179"/>
      <c r="IC33" s="179"/>
      <c r="ID33" s="179"/>
      <c r="IE33" s="179"/>
      <c r="IF33" s="179"/>
      <c r="IG33" s="179"/>
      <c r="IH33" s="179"/>
      <c r="II33" s="179"/>
      <c r="IJ33" s="179"/>
      <c r="IK33" s="179"/>
      <c r="IL33" s="179"/>
      <c r="IM33" s="179"/>
      <c r="IN33" s="179"/>
      <c r="IO33" s="179"/>
      <c r="IP33" s="179"/>
    </row>
    <row r="34" s="180" customFormat="1" ht="24" customHeight="1" spans="1:250">
      <c r="A34" s="179"/>
      <c r="B34" s="205"/>
      <c r="C34" s="179"/>
      <c r="D34" s="206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  <c r="AW34" s="179"/>
      <c r="AX34" s="179"/>
      <c r="AY34" s="179"/>
      <c r="AZ34" s="179"/>
      <c r="BA34" s="179"/>
      <c r="BB34" s="179"/>
      <c r="BC34" s="179"/>
      <c r="BD34" s="179"/>
      <c r="BE34" s="179"/>
      <c r="BF34" s="179"/>
      <c r="BG34" s="179"/>
      <c r="BH34" s="179"/>
      <c r="BI34" s="179"/>
      <c r="BJ34" s="179"/>
      <c r="BK34" s="179"/>
      <c r="BL34" s="179"/>
      <c r="BM34" s="179"/>
      <c r="BN34" s="179"/>
      <c r="BO34" s="179"/>
      <c r="BP34" s="179"/>
      <c r="BQ34" s="179"/>
      <c r="BR34" s="179"/>
      <c r="BS34" s="179"/>
      <c r="BT34" s="179"/>
      <c r="BU34" s="179"/>
      <c r="BV34" s="179"/>
      <c r="BW34" s="179"/>
      <c r="BX34" s="179"/>
      <c r="BY34" s="179"/>
      <c r="BZ34" s="179"/>
      <c r="CA34" s="179"/>
      <c r="CB34" s="179"/>
      <c r="CC34" s="179"/>
      <c r="CD34" s="179"/>
      <c r="CE34" s="179"/>
      <c r="CF34" s="179"/>
      <c r="CG34" s="179"/>
      <c r="CH34" s="179"/>
      <c r="CI34" s="179"/>
      <c r="CJ34" s="179"/>
      <c r="CK34" s="179"/>
      <c r="CL34" s="179"/>
      <c r="CM34" s="179"/>
      <c r="CN34" s="179"/>
      <c r="CO34" s="179"/>
      <c r="CP34" s="179"/>
      <c r="CQ34" s="179"/>
      <c r="CR34" s="179"/>
      <c r="CS34" s="179"/>
      <c r="CT34" s="179"/>
      <c r="CU34" s="179"/>
      <c r="CV34" s="179"/>
      <c r="CW34" s="179"/>
      <c r="CX34" s="179"/>
      <c r="CY34" s="179"/>
      <c r="CZ34" s="179"/>
      <c r="DA34" s="179"/>
      <c r="DB34" s="179"/>
      <c r="DC34" s="179"/>
      <c r="DD34" s="179"/>
      <c r="DE34" s="179"/>
      <c r="DF34" s="179"/>
      <c r="DG34" s="179"/>
      <c r="DH34" s="179"/>
      <c r="DI34" s="179"/>
      <c r="DJ34" s="179"/>
      <c r="DK34" s="179"/>
      <c r="DL34" s="179"/>
      <c r="DM34" s="179"/>
      <c r="DN34" s="179"/>
      <c r="DO34" s="179"/>
      <c r="DP34" s="179"/>
      <c r="DQ34" s="179"/>
      <c r="DR34" s="179"/>
      <c r="DS34" s="179"/>
      <c r="DT34" s="179"/>
      <c r="DU34" s="179"/>
      <c r="DV34" s="179"/>
      <c r="DW34" s="179"/>
      <c r="DX34" s="179"/>
      <c r="DY34" s="179"/>
      <c r="DZ34" s="179"/>
      <c r="EA34" s="179"/>
      <c r="EB34" s="179"/>
      <c r="EC34" s="179"/>
      <c r="ED34" s="179"/>
      <c r="EE34" s="179"/>
      <c r="EF34" s="179"/>
      <c r="EG34" s="179"/>
      <c r="EH34" s="179"/>
      <c r="EI34" s="179"/>
      <c r="EJ34" s="179"/>
      <c r="EK34" s="179"/>
      <c r="EL34" s="179"/>
      <c r="EM34" s="179"/>
      <c r="EN34" s="179"/>
      <c r="EO34" s="179"/>
      <c r="EP34" s="179"/>
      <c r="EQ34" s="179"/>
      <c r="ER34" s="179"/>
      <c r="ES34" s="179"/>
      <c r="ET34" s="179"/>
      <c r="EU34" s="179"/>
      <c r="EV34" s="179"/>
      <c r="EW34" s="179"/>
      <c r="EX34" s="179"/>
      <c r="EY34" s="179"/>
      <c r="EZ34" s="179"/>
      <c r="FA34" s="179"/>
      <c r="FB34" s="179"/>
      <c r="FC34" s="179"/>
      <c r="FD34" s="179"/>
      <c r="FE34" s="179"/>
      <c r="FF34" s="179"/>
      <c r="FG34" s="179"/>
      <c r="FH34" s="179"/>
      <c r="FI34" s="179"/>
      <c r="FJ34" s="179"/>
      <c r="FK34" s="179"/>
      <c r="FL34" s="179"/>
      <c r="FM34" s="179"/>
      <c r="FN34" s="179"/>
      <c r="FO34" s="179"/>
      <c r="FP34" s="179"/>
      <c r="FQ34" s="179"/>
      <c r="FR34" s="179"/>
      <c r="FS34" s="179"/>
      <c r="FT34" s="179"/>
      <c r="FU34" s="179"/>
      <c r="FV34" s="179"/>
      <c r="FW34" s="179"/>
      <c r="FX34" s="179"/>
      <c r="FY34" s="179"/>
      <c r="FZ34" s="179"/>
      <c r="GA34" s="179"/>
      <c r="GB34" s="179"/>
      <c r="GC34" s="179"/>
      <c r="GD34" s="179"/>
      <c r="GE34" s="179"/>
      <c r="GF34" s="179"/>
      <c r="GG34" s="179"/>
      <c r="GH34" s="179"/>
      <c r="GI34" s="179"/>
      <c r="GJ34" s="179"/>
      <c r="GK34" s="179"/>
      <c r="GL34" s="179"/>
      <c r="GM34" s="179"/>
      <c r="GN34" s="179"/>
      <c r="GO34" s="179"/>
      <c r="GP34" s="179"/>
      <c r="GQ34" s="179"/>
      <c r="GR34" s="179"/>
      <c r="GS34" s="179"/>
      <c r="GT34" s="179"/>
      <c r="GU34" s="179"/>
      <c r="GV34" s="179"/>
      <c r="GW34" s="179"/>
      <c r="GX34" s="179"/>
      <c r="GY34" s="179"/>
      <c r="GZ34" s="179"/>
      <c r="HA34" s="179"/>
      <c r="HB34" s="179"/>
      <c r="HC34" s="179"/>
      <c r="HD34" s="179"/>
      <c r="HE34" s="179"/>
      <c r="HF34" s="179"/>
      <c r="HG34" s="179"/>
      <c r="HH34" s="179"/>
      <c r="HI34" s="179"/>
      <c r="HJ34" s="179"/>
      <c r="HK34" s="179"/>
      <c r="HL34" s="179"/>
      <c r="HM34" s="179"/>
      <c r="HN34" s="179"/>
      <c r="HO34" s="179"/>
      <c r="HP34" s="179"/>
      <c r="HQ34" s="179"/>
      <c r="HR34" s="179"/>
      <c r="HS34" s="179"/>
      <c r="HT34" s="179"/>
      <c r="HU34" s="179"/>
      <c r="HV34" s="179"/>
      <c r="HW34" s="179"/>
      <c r="HX34" s="179"/>
      <c r="HY34" s="179"/>
      <c r="HZ34" s="179"/>
      <c r="IA34" s="179"/>
      <c r="IB34" s="179"/>
      <c r="IC34" s="179"/>
      <c r="ID34" s="179"/>
      <c r="IE34" s="179"/>
      <c r="IF34" s="179"/>
      <c r="IG34" s="179"/>
      <c r="IH34" s="179"/>
      <c r="II34" s="179"/>
      <c r="IJ34" s="179"/>
      <c r="IK34" s="179"/>
      <c r="IL34" s="179"/>
      <c r="IM34" s="179"/>
      <c r="IN34" s="179"/>
      <c r="IO34" s="179"/>
      <c r="IP34" s="179"/>
    </row>
    <row r="35" s="180" customFormat="1" ht="24" customHeight="1" spans="1:250">
      <c r="A35" s="179"/>
      <c r="B35" s="205"/>
      <c r="C35" s="179"/>
      <c r="D35" s="206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  <c r="BD35" s="179"/>
      <c r="BE35" s="179"/>
      <c r="BF35" s="179"/>
      <c r="BG35" s="179"/>
      <c r="BH35" s="179"/>
      <c r="BI35" s="179"/>
      <c r="BJ35" s="179"/>
      <c r="BK35" s="179"/>
      <c r="BL35" s="179"/>
      <c r="BM35" s="179"/>
      <c r="BN35" s="179"/>
      <c r="BO35" s="179"/>
      <c r="BP35" s="179"/>
      <c r="BQ35" s="179"/>
      <c r="BR35" s="179"/>
      <c r="BS35" s="179"/>
      <c r="BT35" s="179"/>
      <c r="BU35" s="179"/>
      <c r="BV35" s="179"/>
      <c r="BW35" s="179"/>
      <c r="BX35" s="179"/>
      <c r="BY35" s="179"/>
      <c r="BZ35" s="179"/>
      <c r="CA35" s="179"/>
      <c r="CB35" s="179"/>
      <c r="CC35" s="179"/>
      <c r="CD35" s="179"/>
      <c r="CE35" s="179"/>
      <c r="CF35" s="179"/>
      <c r="CG35" s="179"/>
      <c r="CH35" s="179"/>
      <c r="CI35" s="179"/>
      <c r="CJ35" s="179"/>
      <c r="CK35" s="179"/>
      <c r="CL35" s="179"/>
      <c r="CM35" s="179"/>
      <c r="CN35" s="179"/>
      <c r="CO35" s="179"/>
      <c r="CP35" s="179"/>
      <c r="CQ35" s="179"/>
      <c r="CR35" s="179"/>
      <c r="CS35" s="179"/>
      <c r="CT35" s="179"/>
      <c r="CU35" s="179"/>
      <c r="CV35" s="179"/>
      <c r="CW35" s="179"/>
      <c r="CX35" s="179"/>
      <c r="CY35" s="179"/>
      <c r="CZ35" s="179"/>
      <c r="DA35" s="179"/>
      <c r="DB35" s="179"/>
      <c r="DC35" s="179"/>
      <c r="DD35" s="179"/>
      <c r="DE35" s="179"/>
      <c r="DF35" s="179"/>
      <c r="DG35" s="179"/>
      <c r="DH35" s="179"/>
      <c r="DI35" s="179"/>
      <c r="DJ35" s="179"/>
      <c r="DK35" s="179"/>
      <c r="DL35" s="179"/>
      <c r="DM35" s="179"/>
      <c r="DN35" s="179"/>
      <c r="DO35" s="179"/>
      <c r="DP35" s="179"/>
      <c r="DQ35" s="179"/>
      <c r="DR35" s="179"/>
      <c r="DS35" s="179"/>
      <c r="DT35" s="179"/>
      <c r="DU35" s="179"/>
      <c r="DV35" s="179"/>
      <c r="DW35" s="179"/>
      <c r="DX35" s="179"/>
      <c r="DY35" s="179"/>
      <c r="DZ35" s="179"/>
      <c r="EA35" s="179"/>
      <c r="EB35" s="179"/>
      <c r="EC35" s="179"/>
      <c r="ED35" s="179"/>
      <c r="EE35" s="179"/>
      <c r="EF35" s="179"/>
      <c r="EG35" s="179"/>
      <c r="EH35" s="179"/>
      <c r="EI35" s="179"/>
      <c r="EJ35" s="179"/>
      <c r="EK35" s="179"/>
      <c r="EL35" s="179"/>
      <c r="EM35" s="179"/>
      <c r="EN35" s="179"/>
      <c r="EO35" s="179"/>
      <c r="EP35" s="179"/>
      <c r="EQ35" s="179"/>
      <c r="ER35" s="179"/>
      <c r="ES35" s="179"/>
      <c r="ET35" s="179"/>
      <c r="EU35" s="179"/>
      <c r="EV35" s="179"/>
      <c r="EW35" s="179"/>
      <c r="EX35" s="179"/>
      <c r="EY35" s="179"/>
      <c r="EZ35" s="179"/>
      <c r="FA35" s="179"/>
      <c r="FB35" s="179"/>
      <c r="FC35" s="179"/>
      <c r="FD35" s="179"/>
      <c r="FE35" s="179"/>
      <c r="FF35" s="179"/>
      <c r="FG35" s="179"/>
      <c r="FH35" s="179"/>
      <c r="FI35" s="179"/>
      <c r="FJ35" s="179"/>
      <c r="FK35" s="179"/>
      <c r="FL35" s="179"/>
      <c r="FM35" s="179"/>
      <c r="FN35" s="179"/>
      <c r="FO35" s="179"/>
      <c r="FP35" s="179"/>
      <c r="FQ35" s="179"/>
      <c r="FR35" s="179"/>
      <c r="FS35" s="179"/>
      <c r="FT35" s="179"/>
      <c r="FU35" s="179"/>
      <c r="FV35" s="179"/>
      <c r="FW35" s="179"/>
      <c r="FX35" s="179"/>
      <c r="FY35" s="179"/>
      <c r="FZ35" s="179"/>
      <c r="GA35" s="179"/>
      <c r="GB35" s="179"/>
      <c r="GC35" s="179"/>
      <c r="GD35" s="179"/>
      <c r="GE35" s="179"/>
      <c r="GF35" s="179"/>
      <c r="GG35" s="179"/>
      <c r="GH35" s="179"/>
      <c r="GI35" s="179"/>
      <c r="GJ35" s="179"/>
      <c r="GK35" s="179"/>
      <c r="GL35" s="179"/>
      <c r="GM35" s="179"/>
      <c r="GN35" s="179"/>
      <c r="GO35" s="179"/>
      <c r="GP35" s="179"/>
      <c r="GQ35" s="179"/>
      <c r="GR35" s="179"/>
      <c r="GS35" s="179"/>
      <c r="GT35" s="179"/>
      <c r="GU35" s="179"/>
      <c r="GV35" s="179"/>
      <c r="GW35" s="179"/>
      <c r="GX35" s="179"/>
      <c r="GY35" s="179"/>
      <c r="GZ35" s="179"/>
      <c r="HA35" s="179"/>
      <c r="HB35" s="179"/>
      <c r="HC35" s="179"/>
      <c r="HD35" s="179"/>
      <c r="HE35" s="179"/>
      <c r="HF35" s="179"/>
      <c r="HG35" s="179"/>
      <c r="HH35" s="179"/>
      <c r="HI35" s="179"/>
      <c r="HJ35" s="179"/>
      <c r="HK35" s="179"/>
      <c r="HL35" s="179"/>
      <c r="HM35" s="179"/>
      <c r="HN35" s="179"/>
      <c r="HO35" s="179"/>
      <c r="HP35" s="179"/>
      <c r="HQ35" s="179"/>
      <c r="HR35" s="179"/>
      <c r="HS35" s="179"/>
      <c r="HT35" s="179"/>
      <c r="HU35" s="179"/>
      <c r="HV35" s="179"/>
      <c r="HW35" s="179"/>
      <c r="HX35" s="179"/>
      <c r="HY35" s="179"/>
      <c r="HZ35" s="179"/>
      <c r="IA35" s="179"/>
      <c r="IB35" s="179"/>
      <c r="IC35" s="179"/>
      <c r="ID35" s="179"/>
      <c r="IE35" s="179"/>
      <c r="IF35" s="179"/>
      <c r="IG35" s="179"/>
      <c r="IH35" s="179"/>
      <c r="II35" s="179"/>
      <c r="IJ35" s="179"/>
      <c r="IK35" s="179"/>
      <c r="IL35" s="179"/>
      <c r="IM35" s="179"/>
      <c r="IN35" s="179"/>
      <c r="IO35" s="179"/>
      <c r="IP35" s="179"/>
    </row>
    <row r="36" s="180" customFormat="1" ht="24" customHeight="1" spans="1:250">
      <c r="A36" s="179"/>
      <c r="B36" s="205"/>
      <c r="C36" s="179"/>
      <c r="D36" s="206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9"/>
      <c r="BF36" s="179"/>
      <c r="BG36" s="179"/>
      <c r="BH36" s="179"/>
      <c r="BI36" s="179"/>
      <c r="BJ36" s="179"/>
      <c r="BK36" s="179"/>
      <c r="BL36" s="179"/>
      <c r="BM36" s="179"/>
      <c r="BN36" s="179"/>
      <c r="BO36" s="179"/>
      <c r="BP36" s="179"/>
      <c r="BQ36" s="179"/>
      <c r="BR36" s="179"/>
      <c r="BS36" s="179"/>
      <c r="BT36" s="179"/>
      <c r="BU36" s="179"/>
      <c r="BV36" s="179"/>
      <c r="BW36" s="179"/>
      <c r="BX36" s="179"/>
      <c r="BY36" s="179"/>
      <c r="BZ36" s="179"/>
      <c r="CA36" s="179"/>
      <c r="CB36" s="179"/>
      <c r="CC36" s="179"/>
      <c r="CD36" s="179"/>
      <c r="CE36" s="179"/>
      <c r="CF36" s="179"/>
      <c r="CG36" s="179"/>
      <c r="CH36" s="179"/>
      <c r="CI36" s="179"/>
      <c r="CJ36" s="179"/>
      <c r="CK36" s="179"/>
      <c r="CL36" s="179"/>
      <c r="CM36" s="179"/>
      <c r="CN36" s="179"/>
      <c r="CO36" s="179"/>
      <c r="CP36" s="179"/>
      <c r="CQ36" s="179"/>
      <c r="CR36" s="179"/>
      <c r="CS36" s="179"/>
      <c r="CT36" s="179"/>
      <c r="CU36" s="179"/>
      <c r="CV36" s="179"/>
      <c r="CW36" s="179"/>
      <c r="CX36" s="179"/>
      <c r="CY36" s="179"/>
      <c r="CZ36" s="179"/>
      <c r="DA36" s="179"/>
      <c r="DB36" s="179"/>
      <c r="DC36" s="179"/>
      <c r="DD36" s="179"/>
      <c r="DE36" s="179"/>
      <c r="DF36" s="179"/>
      <c r="DG36" s="179"/>
      <c r="DH36" s="179"/>
      <c r="DI36" s="179"/>
      <c r="DJ36" s="179"/>
      <c r="DK36" s="179"/>
      <c r="DL36" s="179"/>
      <c r="DM36" s="179"/>
      <c r="DN36" s="179"/>
      <c r="DO36" s="179"/>
      <c r="DP36" s="179"/>
      <c r="DQ36" s="179"/>
      <c r="DR36" s="179"/>
      <c r="DS36" s="179"/>
      <c r="DT36" s="179"/>
      <c r="DU36" s="179"/>
      <c r="DV36" s="179"/>
      <c r="DW36" s="179"/>
      <c r="DX36" s="179"/>
      <c r="DY36" s="179"/>
      <c r="DZ36" s="179"/>
      <c r="EA36" s="179"/>
      <c r="EB36" s="179"/>
      <c r="EC36" s="179"/>
      <c r="ED36" s="179"/>
      <c r="EE36" s="179"/>
      <c r="EF36" s="179"/>
      <c r="EG36" s="179"/>
      <c r="EH36" s="179"/>
      <c r="EI36" s="179"/>
      <c r="EJ36" s="179"/>
      <c r="EK36" s="179"/>
      <c r="EL36" s="179"/>
      <c r="EM36" s="179"/>
      <c r="EN36" s="179"/>
      <c r="EO36" s="179"/>
      <c r="EP36" s="179"/>
      <c r="EQ36" s="179"/>
      <c r="ER36" s="179"/>
      <c r="ES36" s="179"/>
      <c r="ET36" s="179"/>
      <c r="EU36" s="179"/>
      <c r="EV36" s="179"/>
      <c r="EW36" s="179"/>
      <c r="EX36" s="179"/>
      <c r="EY36" s="179"/>
      <c r="EZ36" s="179"/>
      <c r="FA36" s="179"/>
      <c r="FB36" s="179"/>
      <c r="FC36" s="179"/>
      <c r="FD36" s="179"/>
      <c r="FE36" s="179"/>
      <c r="FF36" s="179"/>
      <c r="FG36" s="179"/>
      <c r="FH36" s="179"/>
      <c r="FI36" s="179"/>
      <c r="FJ36" s="179"/>
      <c r="FK36" s="179"/>
      <c r="FL36" s="179"/>
      <c r="FM36" s="179"/>
      <c r="FN36" s="179"/>
      <c r="FO36" s="179"/>
      <c r="FP36" s="179"/>
      <c r="FQ36" s="179"/>
      <c r="FR36" s="179"/>
      <c r="FS36" s="179"/>
      <c r="FT36" s="179"/>
      <c r="FU36" s="179"/>
      <c r="FV36" s="179"/>
      <c r="FW36" s="179"/>
      <c r="FX36" s="179"/>
      <c r="FY36" s="179"/>
      <c r="FZ36" s="179"/>
      <c r="GA36" s="179"/>
      <c r="GB36" s="179"/>
      <c r="GC36" s="179"/>
      <c r="GD36" s="179"/>
      <c r="GE36" s="179"/>
      <c r="GF36" s="179"/>
      <c r="GG36" s="179"/>
      <c r="GH36" s="179"/>
      <c r="GI36" s="179"/>
      <c r="GJ36" s="179"/>
      <c r="GK36" s="179"/>
      <c r="GL36" s="179"/>
      <c r="GM36" s="179"/>
      <c r="GN36" s="179"/>
      <c r="GO36" s="179"/>
      <c r="GP36" s="179"/>
      <c r="GQ36" s="179"/>
      <c r="GR36" s="179"/>
      <c r="GS36" s="179"/>
      <c r="GT36" s="179"/>
      <c r="GU36" s="179"/>
      <c r="GV36" s="179"/>
      <c r="GW36" s="179"/>
      <c r="GX36" s="179"/>
      <c r="GY36" s="179"/>
      <c r="GZ36" s="179"/>
      <c r="HA36" s="179"/>
      <c r="HB36" s="179"/>
      <c r="HC36" s="179"/>
      <c r="HD36" s="179"/>
      <c r="HE36" s="179"/>
      <c r="HF36" s="179"/>
      <c r="HG36" s="179"/>
      <c r="HH36" s="179"/>
      <c r="HI36" s="179"/>
      <c r="HJ36" s="179"/>
      <c r="HK36" s="179"/>
      <c r="HL36" s="179"/>
      <c r="HM36" s="179"/>
      <c r="HN36" s="179"/>
      <c r="HO36" s="179"/>
      <c r="HP36" s="179"/>
      <c r="HQ36" s="179"/>
      <c r="HR36" s="179"/>
      <c r="HS36" s="179"/>
      <c r="HT36" s="179"/>
      <c r="HU36" s="179"/>
      <c r="HV36" s="179"/>
      <c r="HW36" s="179"/>
      <c r="HX36" s="179"/>
      <c r="HY36" s="179"/>
      <c r="HZ36" s="179"/>
      <c r="IA36" s="179"/>
      <c r="IB36" s="179"/>
      <c r="IC36" s="179"/>
      <c r="ID36" s="179"/>
      <c r="IE36" s="179"/>
      <c r="IF36" s="179"/>
      <c r="IG36" s="179"/>
      <c r="IH36" s="179"/>
      <c r="II36" s="179"/>
      <c r="IJ36" s="179"/>
      <c r="IK36" s="179"/>
      <c r="IL36" s="179"/>
      <c r="IM36" s="179"/>
      <c r="IN36" s="179"/>
      <c r="IO36" s="179"/>
      <c r="IP36" s="179"/>
    </row>
    <row r="37" s="180" customFormat="1" ht="24" customHeight="1" spans="1:250">
      <c r="A37" s="179"/>
      <c r="B37" s="205"/>
      <c r="C37" s="179"/>
      <c r="D37" s="206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79"/>
      <c r="BD37" s="179"/>
      <c r="BE37" s="179"/>
      <c r="BF37" s="179"/>
      <c r="BG37" s="179"/>
      <c r="BH37" s="179"/>
      <c r="BI37" s="179"/>
      <c r="BJ37" s="179"/>
      <c r="BK37" s="179"/>
      <c r="BL37" s="179"/>
      <c r="BM37" s="179"/>
      <c r="BN37" s="179"/>
      <c r="BO37" s="179"/>
      <c r="BP37" s="179"/>
      <c r="BQ37" s="179"/>
      <c r="BR37" s="179"/>
      <c r="BS37" s="179"/>
      <c r="BT37" s="179"/>
      <c r="BU37" s="179"/>
      <c r="BV37" s="179"/>
      <c r="BW37" s="179"/>
      <c r="BX37" s="179"/>
      <c r="BY37" s="179"/>
      <c r="BZ37" s="179"/>
      <c r="CA37" s="179"/>
      <c r="CB37" s="179"/>
      <c r="CC37" s="179"/>
      <c r="CD37" s="179"/>
      <c r="CE37" s="179"/>
      <c r="CF37" s="179"/>
      <c r="CG37" s="179"/>
      <c r="CH37" s="179"/>
      <c r="CI37" s="179"/>
      <c r="CJ37" s="179"/>
      <c r="CK37" s="179"/>
      <c r="CL37" s="179"/>
      <c r="CM37" s="179"/>
      <c r="CN37" s="179"/>
      <c r="CO37" s="179"/>
      <c r="CP37" s="179"/>
      <c r="CQ37" s="179"/>
      <c r="CR37" s="179"/>
      <c r="CS37" s="179"/>
      <c r="CT37" s="179"/>
      <c r="CU37" s="179"/>
      <c r="CV37" s="179"/>
      <c r="CW37" s="179"/>
      <c r="CX37" s="179"/>
      <c r="CY37" s="179"/>
      <c r="CZ37" s="179"/>
      <c r="DA37" s="179"/>
      <c r="DB37" s="179"/>
      <c r="DC37" s="179"/>
      <c r="DD37" s="179"/>
      <c r="DE37" s="179"/>
      <c r="DF37" s="179"/>
      <c r="DG37" s="179"/>
      <c r="DH37" s="179"/>
      <c r="DI37" s="179"/>
      <c r="DJ37" s="179"/>
      <c r="DK37" s="179"/>
      <c r="DL37" s="179"/>
      <c r="DM37" s="179"/>
      <c r="DN37" s="179"/>
      <c r="DO37" s="179"/>
      <c r="DP37" s="179"/>
      <c r="DQ37" s="179"/>
      <c r="DR37" s="179"/>
      <c r="DS37" s="179"/>
      <c r="DT37" s="179"/>
      <c r="DU37" s="179"/>
      <c r="DV37" s="179"/>
      <c r="DW37" s="179"/>
      <c r="DX37" s="179"/>
      <c r="DY37" s="179"/>
      <c r="DZ37" s="179"/>
      <c r="EA37" s="179"/>
      <c r="EB37" s="179"/>
      <c r="EC37" s="179"/>
      <c r="ED37" s="179"/>
      <c r="EE37" s="179"/>
      <c r="EF37" s="179"/>
      <c r="EG37" s="179"/>
      <c r="EH37" s="179"/>
      <c r="EI37" s="179"/>
      <c r="EJ37" s="179"/>
      <c r="EK37" s="179"/>
      <c r="EL37" s="179"/>
      <c r="EM37" s="179"/>
      <c r="EN37" s="179"/>
      <c r="EO37" s="179"/>
      <c r="EP37" s="179"/>
      <c r="EQ37" s="179"/>
      <c r="ER37" s="179"/>
      <c r="ES37" s="179"/>
      <c r="ET37" s="179"/>
      <c r="EU37" s="179"/>
      <c r="EV37" s="179"/>
      <c r="EW37" s="179"/>
      <c r="EX37" s="179"/>
      <c r="EY37" s="179"/>
      <c r="EZ37" s="179"/>
      <c r="FA37" s="179"/>
      <c r="FB37" s="179"/>
      <c r="FC37" s="179"/>
      <c r="FD37" s="179"/>
      <c r="FE37" s="179"/>
      <c r="FF37" s="179"/>
      <c r="FG37" s="179"/>
      <c r="FH37" s="179"/>
      <c r="FI37" s="179"/>
      <c r="FJ37" s="179"/>
      <c r="FK37" s="179"/>
      <c r="FL37" s="179"/>
      <c r="FM37" s="179"/>
      <c r="FN37" s="179"/>
      <c r="FO37" s="179"/>
      <c r="FP37" s="179"/>
      <c r="FQ37" s="179"/>
      <c r="FR37" s="179"/>
      <c r="FS37" s="179"/>
      <c r="FT37" s="179"/>
      <c r="FU37" s="179"/>
      <c r="FV37" s="179"/>
      <c r="FW37" s="179"/>
      <c r="FX37" s="179"/>
      <c r="FY37" s="179"/>
      <c r="FZ37" s="179"/>
      <c r="GA37" s="179"/>
      <c r="GB37" s="179"/>
      <c r="GC37" s="179"/>
      <c r="GD37" s="179"/>
      <c r="GE37" s="179"/>
      <c r="GF37" s="179"/>
      <c r="GG37" s="179"/>
      <c r="GH37" s="179"/>
      <c r="GI37" s="179"/>
      <c r="GJ37" s="179"/>
      <c r="GK37" s="179"/>
      <c r="GL37" s="179"/>
      <c r="GM37" s="179"/>
      <c r="GN37" s="179"/>
      <c r="GO37" s="179"/>
      <c r="GP37" s="179"/>
      <c r="GQ37" s="179"/>
      <c r="GR37" s="179"/>
      <c r="GS37" s="179"/>
      <c r="GT37" s="179"/>
      <c r="GU37" s="179"/>
      <c r="GV37" s="179"/>
      <c r="GW37" s="179"/>
      <c r="GX37" s="179"/>
      <c r="GY37" s="179"/>
      <c r="GZ37" s="179"/>
      <c r="HA37" s="179"/>
      <c r="HB37" s="179"/>
      <c r="HC37" s="179"/>
      <c r="HD37" s="179"/>
      <c r="HE37" s="179"/>
      <c r="HF37" s="179"/>
      <c r="HG37" s="179"/>
      <c r="HH37" s="179"/>
      <c r="HI37" s="179"/>
      <c r="HJ37" s="179"/>
      <c r="HK37" s="179"/>
      <c r="HL37" s="179"/>
      <c r="HM37" s="179"/>
      <c r="HN37" s="179"/>
      <c r="HO37" s="179"/>
      <c r="HP37" s="179"/>
      <c r="HQ37" s="179"/>
      <c r="HR37" s="179"/>
      <c r="HS37" s="179"/>
      <c r="HT37" s="179"/>
      <c r="HU37" s="179"/>
      <c r="HV37" s="179"/>
      <c r="HW37" s="179"/>
      <c r="HX37" s="179"/>
      <c r="HY37" s="179"/>
      <c r="HZ37" s="179"/>
      <c r="IA37" s="179"/>
      <c r="IB37" s="179"/>
      <c r="IC37" s="179"/>
      <c r="ID37" s="179"/>
      <c r="IE37" s="179"/>
      <c r="IF37" s="179"/>
      <c r="IG37" s="179"/>
      <c r="IH37" s="179"/>
      <c r="II37" s="179"/>
      <c r="IJ37" s="179"/>
      <c r="IK37" s="179"/>
      <c r="IL37" s="179"/>
      <c r="IM37" s="179"/>
      <c r="IN37" s="179"/>
      <c r="IO37" s="179"/>
      <c r="IP37" s="179"/>
    </row>
    <row r="38" s="180" customFormat="1" ht="24" customHeight="1" spans="1:250">
      <c r="A38" s="179"/>
      <c r="B38" s="205"/>
      <c r="C38" s="179"/>
      <c r="D38" s="206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79"/>
      <c r="BP38" s="179"/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  <c r="CA38" s="179"/>
      <c r="CB38" s="179"/>
      <c r="CC38" s="179"/>
      <c r="CD38" s="179"/>
      <c r="CE38" s="179"/>
      <c r="CF38" s="179"/>
      <c r="CG38" s="179"/>
      <c r="CH38" s="179"/>
      <c r="CI38" s="179"/>
      <c r="CJ38" s="179"/>
      <c r="CK38" s="179"/>
      <c r="CL38" s="179"/>
      <c r="CM38" s="179"/>
      <c r="CN38" s="179"/>
      <c r="CO38" s="179"/>
      <c r="CP38" s="179"/>
      <c r="CQ38" s="179"/>
      <c r="CR38" s="179"/>
      <c r="CS38" s="179"/>
      <c r="CT38" s="179"/>
      <c r="CU38" s="179"/>
      <c r="CV38" s="179"/>
      <c r="CW38" s="179"/>
      <c r="CX38" s="179"/>
      <c r="CY38" s="179"/>
      <c r="CZ38" s="179"/>
      <c r="DA38" s="179"/>
      <c r="DB38" s="179"/>
      <c r="DC38" s="179"/>
      <c r="DD38" s="179"/>
      <c r="DE38" s="179"/>
      <c r="DF38" s="179"/>
      <c r="DG38" s="179"/>
      <c r="DH38" s="179"/>
      <c r="DI38" s="179"/>
      <c r="DJ38" s="179"/>
      <c r="DK38" s="179"/>
      <c r="DL38" s="179"/>
      <c r="DM38" s="179"/>
      <c r="DN38" s="179"/>
      <c r="DO38" s="179"/>
      <c r="DP38" s="179"/>
      <c r="DQ38" s="179"/>
      <c r="DR38" s="179"/>
      <c r="DS38" s="179"/>
      <c r="DT38" s="179"/>
      <c r="DU38" s="179"/>
      <c r="DV38" s="179"/>
      <c r="DW38" s="179"/>
      <c r="DX38" s="179"/>
      <c r="DY38" s="179"/>
      <c r="DZ38" s="179"/>
      <c r="EA38" s="179"/>
      <c r="EB38" s="179"/>
      <c r="EC38" s="179"/>
      <c r="ED38" s="179"/>
      <c r="EE38" s="179"/>
      <c r="EF38" s="179"/>
      <c r="EG38" s="179"/>
      <c r="EH38" s="179"/>
      <c r="EI38" s="179"/>
      <c r="EJ38" s="179"/>
      <c r="EK38" s="179"/>
      <c r="EL38" s="179"/>
      <c r="EM38" s="179"/>
      <c r="EN38" s="179"/>
      <c r="EO38" s="179"/>
      <c r="EP38" s="179"/>
      <c r="EQ38" s="179"/>
      <c r="ER38" s="179"/>
      <c r="ES38" s="179"/>
      <c r="ET38" s="179"/>
      <c r="EU38" s="179"/>
      <c r="EV38" s="179"/>
      <c r="EW38" s="179"/>
      <c r="EX38" s="179"/>
      <c r="EY38" s="179"/>
      <c r="EZ38" s="179"/>
      <c r="FA38" s="179"/>
      <c r="FB38" s="179"/>
      <c r="FC38" s="179"/>
      <c r="FD38" s="179"/>
      <c r="FE38" s="179"/>
      <c r="FF38" s="179"/>
      <c r="FG38" s="179"/>
      <c r="FH38" s="179"/>
      <c r="FI38" s="179"/>
      <c r="FJ38" s="179"/>
      <c r="FK38" s="179"/>
      <c r="FL38" s="179"/>
      <c r="FM38" s="179"/>
      <c r="FN38" s="179"/>
      <c r="FO38" s="179"/>
      <c r="FP38" s="179"/>
      <c r="FQ38" s="179"/>
      <c r="FR38" s="179"/>
      <c r="FS38" s="179"/>
      <c r="FT38" s="179"/>
      <c r="FU38" s="179"/>
      <c r="FV38" s="179"/>
      <c r="FW38" s="179"/>
      <c r="FX38" s="179"/>
      <c r="FY38" s="179"/>
      <c r="FZ38" s="179"/>
      <c r="GA38" s="179"/>
      <c r="GB38" s="179"/>
      <c r="GC38" s="179"/>
      <c r="GD38" s="179"/>
      <c r="GE38" s="179"/>
      <c r="GF38" s="179"/>
      <c r="GG38" s="179"/>
      <c r="GH38" s="179"/>
      <c r="GI38" s="179"/>
      <c r="GJ38" s="179"/>
      <c r="GK38" s="179"/>
      <c r="GL38" s="179"/>
      <c r="GM38" s="179"/>
      <c r="GN38" s="179"/>
      <c r="GO38" s="179"/>
      <c r="GP38" s="179"/>
      <c r="GQ38" s="179"/>
      <c r="GR38" s="179"/>
      <c r="GS38" s="179"/>
      <c r="GT38" s="179"/>
      <c r="GU38" s="179"/>
      <c r="GV38" s="179"/>
      <c r="GW38" s="179"/>
      <c r="GX38" s="179"/>
      <c r="GY38" s="179"/>
      <c r="GZ38" s="179"/>
      <c r="HA38" s="179"/>
      <c r="HB38" s="179"/>
      <c r="HC38" s="179"/>
      <c r="HD38" s="179"/>
      <c r="HE38" s="179"/>
      <c r="HF38" s="179"/>
      <c r="HG38" s="179"/>
      <c r="HH38" s="179"/>
      <c r="HI38" s="179"/>
      <c r="HJ38" s="179"/>
      <c r="HK38" s="179"/>
      <c r="HL38" s="179"/>
      <c r="HM38" s="179"/>
      <c r="HN38" s="179"/>
      <c r="HO38" s="179"/>
      <c r="HP38" s="179"/>
      <c r="HQ38" s="179"/>
      <c r="HR38" s="179"/>
      <c r="HS38" s="179"/>
      <c r="HT38" s="179"/>
      <c r="HU38" s="179"/>
      <c r="HV38" s="179"/>
      <c r="HW38" s="179"/>
      <c r="HX38" s="179"/>
      <c r="HY38" s="179"/>
      <c r="HZ38" s="179"/>
      <c r="IA38" s="179"/>
      <c r="IB38" s="179"/>
      <c r="IC38" s="179"/>
      <c r="ID38" s="179"/>
      <c r="IE38" s="179"/>
      <c r="IF38" s="179"/>
      <c r="IG38" s="179"/>
      <c r="IH38" s="179"/>
      <c r="II38" s="179"/>
      <c r="IJ38" s="179"/>
      <c r="IK38" s="179"/>
      <c r="IL38" s="179"/>
      <c r="IM38" s="179"/>
      <c r="IN38" s="179"/>
      <c r="IO38" s="179"/>
      <c r="IP38" s="179"/>
    </row>
    <row r="39" s="180" customFormat="1" ht="24" customHeight="1" spans="1:250">
      <c r="A39" s="179"/>
      <c r="B39" s="205"/>
      <c r="C39" s="179"/>
      <c r="D39" s="206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  <c r="BB39" s="179"/>
      <c r="BC39" s="179"/>
      <c r="BD39" s="179"/>
      <c r="BE39" s="179"/>
      <c r="BF39" s="179"/>
      <c r="BG39" s="179"/>
      <c r="BH39" s="179"/>
      <c r="BI39" s="179"/>
      <c r="BJ39" s="179"/>
      <c r="BK39" s="179"/>
      <c r="BL39" s="179"/>
      <c r="BM39" s="179"/>
      <c r="BN39" s="179"/>
      <c r="BO39" s="179"/>
      <c r="BP39" s="179"/>
      <c r="BQ39" s="179"/>
      <c r="BR39" s="179"/>
      <c r="BS39" s="179"/>
      <c r="BT39" s="179"/>
      <c r="BU39" s="179"/>
      <c r="BV39" s="179"/>
      <c r="BW39" s="179"/>
      <c r="BX39" s="179"/>
      <c r="BY39" s="179"/>
      <c r="BZ39" s="179"/>
      <c r="CA39" s="179"/>
      <c r="CB39" s="179"/>
      <c r="CC39" s="179"/>
      <c r="CD39" s="179"/>
      <c r="CE39" s="179"/>
      <c r="CF39" s="179"/>
      <c r="CG39" s="179"/>
      <c r="CH39" s="179"/>
      <c r="CI39" s="179"/>
      <c r="CJ39" s="179"/>
      <c r="CK39" s="179"/>
      <c r="CL39" s="179"/>
      <c r="CM39" s="179"/>
      <c r="CN39" s="179"/>
      <c r="CO39" s="179"/>
      <c r="CP39" s="179"/>
      <c r="CQ39" s="179"/>
      <c r="CR39" s="179"/>
      <c r="CS39" s="179"/>
      <c r="CT39" s="179"/>
      <c r="CU39" s="179"/>
      <c r="CV39" s="179"/>
      <c r="CW39" s="179"/>
      <c r="CX39" s="179"/>
      <c r="CY39" s="179"/>
      <c r="CZ39" s="179"/>
      <c r="DA39" s="179"/>
      <c r="DB39" s="179"/>
      <c r="DC39" s="179"/>
      <c r="DD39" s="179"/>
      <c r="DE39" s="179"/>
      <c r="DF39" s="179"/>
      <c r="DG39" s="179"/>
      <c r="DH39" s="179"/>
      <c r="DI39" s="179"/>
      <c r="DJ39" s="179"/>
      <c r="DK39" s="179"/>
      <c r="DL39" s="179"/>
      <c r="DM39" s="179"/>
      <c r="DN39" s="179"/>
      <c r="DO39" s="179"/>
      <c r="DP39" s="179"/>
      <c r="DQ39" s="179"/>
      <c r="DR39" s="179"/>
      <c r="DS39" s="179"/>
      <c r="DT39" s="179"/>
      <c r="DU39" s="179"/>
      <c r="DV39" s="179"/>
      <c r="DW39" s="179"/>
      <c r="DX39" s="179"/>
      <c r="DY39" s="179"/>
      <c r="DZ39" s="179"/>
      <c r="EA39" s="179"/>
      <c r="EB39" s="179"/>
      <c r="EC39" s="179"/>
      <c r="ED39" s="179"/>
      <c r="EE39" s="179"/>
      <c r="EF39" s="179"/>
      <c r="EG39" s="179"/>
      <c r="EH39" s="179"/>
      <c r="EI39" s="179"/>
      <c r="EJ39" s="179"/>
      <c r="EK39" s="179"/>
      <c r="EL39" s="179"/>
      <c r="EM39" s="179"/>
      <c r="EN39" s="179"/>
      <c r="EO39" s="179"/>
      <c r="EP39" s="179"/>
      <c r="EQ39" s="179"/>
      <c r="ER39" s="179"/>
      <c r="ES39" s="179"/>
      <c r="ET39" s="179"/>
      <c r="EU39" s="179"/>
      <c r="EV39" s="179"/>
      <c r="EW39" s="179"/>
      <c r="EX39" s="179"/>
      <c r="EY39" s="179"/>
      <c r="EZ39" s="179"/>
      <c r="FA39" s="179"/>
      <c r="FB39" s="179"/>
      <c r="FC39" s="179"/>
      <c r="FD39" s="179"/>
      <c r="FE39" s="179"/>
      <c r="FF39" s="179"/>
      <c r="FG39" s="179"/>
      <c r="FH39" s="179"/>
      <c r="FI39" s="179"/>
      <c r="FJ39" s="179"/>
      <c r="FK39" s="179"/>
      <c r="FL39" s="179"/>
      <c r="FM39" s="179"/>
      <c r="FN39" s="179"/>
      <c r="FO39" s="179"/>
      <c r="FP39" s="179"/>
      <c r="FQ39" s="179"/>
      <c r="FR39" s="179"/>
      <c r="FS39" s="179"/>
      <c r="FT39" s="179"/>
      <c r="FU39" s="179"/>
      <c r="FV39" s="179"/>
      <c r="FW39" s="179"/>
      <c r="FX39" s="179"/>
      <c r="FY39" s="179"/>
      <c r="FZ39" s="179"/>
      <c r="GA39" s="179"/>
      <c r="GB39" s="179"/>
      <c r="GC39" s="179"/>
      <c r="GD39" s="179"/>
      <c r="GE39" s="179"/>
      <c r="GF39" s="179"/>
      <c r="GG39" s="179"/>
      <c r="GH39" s="179"/>
      <c r="GI39" s="179"/>
      <c r="GJ39" s="179"/>
      <c r="GK39" s="179"/>
      <c r="GL39" s="179"/>
      <c r="GM39" s="179"/>
      <c r="GN39" s="179"/>
      <c r="GO39" s="179"/>
      <c r="GP39" s="179"/>
      <c r="GQ39" s="179"/>
      <c r="GR39" s="179"/>
      <c r="GS39" s="179"/>
      <c r="GT39" s="179"/>
      <c r="GU39" s="179"/>
      <c r="GV39" s="179"/>
      <c r="GW39" s="179"/>
      <c r="GX39" s="179"/>
      <c r="GY39" s="179"/>
      <c r="GZ39" s="179"/>
      <c r="HA39" s="179"/>
      <c r="HB39" s="179"/>
      <c r="HC39" s="179"/>
      <c r="HD39" s="179"/>
      <c r="HE39" s="179"/>
      <c r="HF39" s="179"/>
      <c r="HG39" s="179"/>
      <c r="HH39" s="179"/>
      <c r="HI39" s="179"/>
      <c r="HJ39" s="179"/>
      <c r="HK39" s="179"/>
      <c r="HL39" s="179"/>
      <c r="HM39" s="179"/>
      <c r="HN39" s="179"/>
      <c r="HO39" s="179"/>
      <c r="HP39" s="179"/>
      <c r="HQ39" s="179"/>
      <c r="HR39" s="179"/>
      <c r="HS39" s="179"/>
      <c r="HT39" s="179"/>
      <c r="HU39" s="179"/>
      <c r="HV39" s="179"/>
      <c r="HW39" s="179"/>
      <c r="HX39" s="179"/>
      <c r="HY39" s="179"/>
      <c r="HZ39" s="179"/>
      <c r="IA39" s="179"/>
      <c r="IB39" s="179"/>
      <c r="IC39" s="179"/>
      <c r="ID39" s="179"/>
      <c r="IE39" s="179"/>
      <c r="IF39" s="179"/>
      <c r="IG39" s="179"/>
      <c r="IH39" s="179"/>
      <c r="II39" s="179"/>
      <c r="IJ39" s="179"/>
      <c r="IK39" s="179"/>
      <c r="IL39" s="179"/>
      <c r="IM39" s="179"/>
      <c r="IN39" s="179"/>
      <c r="IO39" s="179"/>
      <c r="IP39" s="179"/>
    </row>
    <row r="40" s="180" customFormat="1" ht="24" customHeight="1" spans="1:250">
      <c r="A40" s="179"/>
      <c r="B40" s="205"/>
      <c r="C40" s="179"/>
      <c r="D40" s="206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79"/>
      <c r="BC40" s="179"/>
      <c r="BD40" s="179"/>
      <c r="BE40" s="179"/>
      <c r="BF40" s="179"/>
      <c r="BG40" s="179"/>
      <c r="BH40" s="179"/>
      <c r="BI40" s="179"/>
      <c r="BJ40" s="179"/>
      <c r="BK40" s="179"/>
      <c r="BL40" s="179"/>
      <c r="BM40" s="179"/>
      <c r="BN40" s="179"/>
      <c r="BO40" s="179"/>
      <c r="BP40" s="179"/>
      <c r="BQ40" s="179"/>
      <c r="BR40" s="179"/>
      <c r="BS40" s="179"/>
      <c r="BT40" s="179"/>
      <c r="BU40" s="179"/>
      <c r="BV40" s="179"/>
      <c r="BW40" s="179"/>
      <c r="BX40" s="179"/>
      <c r="BY40" s="179"/>
      <c r="BZ40" s="179"/>
      <c r="CA40" s="179"/>
      <c r="CB40" s="179"/>
      <c r="CC40" s="179"/>
      <c r="CD40" s="179"/>
      <c r="CE40" s="179"/>
      <c r="CF40" s="179"/>
      <c r="CG40" s="179"/>
      <c r="CH40" s="179"/>
      <c r="CI40" s="179"/>
      <c r="CJ40" s="179"/>
      <c r="CK40" s="179"/>
      <c r="CL40" s="179"/>
      <c r="CM40" s="179"/>
      <c r="CN40" s="179"/>
      <c r="CO40" s="179"/>
      <c r="CP40" s="179"/>
      <c r="CQ40" s="179"/>
      <c r="CR40" s="179"/>
      <c r="CS40" s="179"/>
      <c r="CT40" s="179"/>
      <c r="CU40" s="179"/>
      <c r="CV40" s="179"/>
      <c r="CW40" s="179"/>
      <c r="CX40" s="179"/>
      <c r="CY40" s="179"/>
      <c r="CZ40" s="179"/>
      <c r="DA40" s="179"/>
      <c r="DB40" s="179"/>
      <c r="DC40" s="179"/>
      <c r="DD40" s="179"/>
      <c r="DE40" s="179"/>
      <c r="DF40" s="179"/>
      <c r="DG40" s="179"/>
      <c r="DH40" s="179"/>
      <c r="DI40" s="179"/>
      <c r="DJ40" s="179"/>
      <c r="DK40" s="179"/>
      <c r="DL40" s="179"/>
      <c r="DM40" s="179"/>
      <c r="DN40" s="179"/>
      <c r="DO40" s="179"/>
      <c r="DP40" s="179"/>
      <c r="DQ40" s="179"/>
      <c r="DR40" s="179"/>
      <c r="DS40" s="179"/>
      <c r="DT40" s="179"/>
      <c r="DU40" s="179"/>
      <c r="DV40" s="179"/>
      <c r="DW40" s="179"/>
      <c r="DX40" s="179"/>
      <c r="DY40" s="179"/>
      <c r="DZ40" s="179"/>
      <c r="EA40" s="179"/>
      <c r="EB40" s="179"/>
      <c r="EC40" s="179"/>
      <c r="ED40" s="179"/>
      <c r="EE40" s="179"/>
      <c r="EF40" s="179"/>
      <c r="EG40" s="179"/>
      <c r="EH40" s="179"/>
      <c r="EI40" s="179"/>
      <c r="EJ40" s="179"/>
      <c r="EK40" s="179"/>
      <c r="EL40" s="179"/>
      <c r="EM40" s="179"/>
      <c r="EN40" s="179"/>
      <c r="EO40" s="179"/>
      <c r="EP40" s="179"/>
      <c r="EQ40" s="179"/>
      <c r="ER40" s="179"/>
      <c r="ES40" s="179"/>
      <c r="ET40" s="179"/>
      <c r="EU40" s="179"/>
      <c r="EV40" s="179"/>
      <c r="EW40" s="179"/>
      <c r="EX40" s="179"/>
      <c r="EY40" s="179"/>
      <c r="EZ40" s="179"/>
      <c r="FA40" s="179"/>
      <c r="FB40" s="179"/>
      <c r="FC40" s="179"/>
      <c r="FD40" s="179"/>
      <c r="FE40" s="179"/>
      <c r="FF40" s="179"/>
      <c r="FG40" s="179"/>
      <c r="FH40" s="179"/>
      <c r="FI40" s="179"/>
      <c r="FJ40" s="179"/>
      <c r="FK40" s="179"/>
      <c r="FL40" s="179"/>
      <c r="FM40" s="179"/>
      <c r="FN40" s="179"/>
      <c r="FO40" s="179"/>
      <c r="FP40" s="179"/>
      <c r="FQ40" s="179"/>
      <c r="FR40" s="179"/>
      <c r="FS40" s="179"/>
      <c r="FT40" s="179"/>
      <c r="FU40" s="179"/>
      <c r="FV40" s="179"/>
      <c r="FW40" s="179"/>
      <c r="FX40" s="179"/>
      <c r="FY40" s="179"/>
      <c r="FZ40" s="179"/>
      <c r="GA40" s="179"/>
      <c r="GB40" s="179"/>
      <c r="GC40" s="179"/>
      <c r="GD40" s="179"/>
      <c r="GE40" s="179"/>
      <c r="GF40" s="179"/>
      <c r="GG40" s="179"/>
      <c r="GH40" s="179"/>
      <c r="GI40" s="179"/>
      <c r="GJ40" s="179"/>
      <c r="GK40" s="179"/>
      <c r="GL40" s="179"/>
      <c r="GM40" s="179"/>
      <c r="GN40" s="179"/>
      <c r="GO40" s="179"/>
      <c r="GP40" s="179"/>
      <c r="GQ40" s="179"/>
      <c r="GR40" s="179"/>
      <c r="GS40" s="179"/>
      <c r="GT40" s="179"/>
      <c r="GU40" s="179"/>
      <c r="GV40" s="179"/>
      <c r="GW40" s="179"/>
      <c r="GX40" s="179"/>
      <c r="GY40" s="179"/>
      <c r="GZ40" s="179"/>
      <c r="HA40" s="179"/>
      <c r="HB40" s="179"/>
      <c r="HC40" s="179"/>
      <c r="HD40" s="179"/>
      <c r="HE40" s="179"/>
      <c r="HF40" s="179"/>
      <c r="HG40" s="179"/>
      <c r="HH40" s="179"/>
      <c r="HI40" s="179"/>
      <c r="HJ40" s="179"/>
      <c r="HK40" s="179"/>
      <c r="HL40" s="179"/>
      <c r="HM40" s="179"/>
      <c r="HN40" s="179"/>
      <c r="HO40" s="179"/>
      <c r="HP40" s="179"/>
      <c r="HQ40" s="179"/>
      <c r="HR40" s="179"/>
      <c r="HS40" s="179"/>
      <c r="HT40" s="179"/>
      <c r="HU40" s="179"/>
      <c r="HV40" s="179"/>
      <c r="HW40" s="179"/>
      <c r="HX40" s="179"/>
      <c r="HY40" s="179"/>
      <c r="HZ40" s="179"/>
      <c r="IA40" s="179"/>
      <c r="IB40" s="179"/>
      <c r="IC40" s="179"/>
      <c r="ID40" s="179"/>
      <c r="IE40" s="179"/>
      <c r="IF40" s="179"/>
      <c r="IG40" s="179"/>
      <c r="IH40" s="179"/>
      <c r="II40" s="179"/>
      <c r="IJ40" s="179"/>
      <c r="IK40" s="179"/>
      <c r="IL40" s="179"/>
      <c r="IM40" s="179"/>
      <c r="IN40" s="179"/>
      <c r="IO40" s="179"/>
      <c r="IP40" s="179"/>
    </row>
    <row r="41" s="180" customFormat="1" ht="24" customHeight="1" spans="1:250">
      <c r="A41" s="179"/>
      <c r="B41" s="205"/>
      <c r="C41" s="179"/>
      <c r="D41" s="206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79"/>
      <c r="BC41" s="179"/>
      <c r="BD41" s="179"/>
      <c r="BE41" s="179"/>
      <c r="BF41" s="179"/>
      <c r="BG41" s="179"/>
      <c r="BH41" s="179"/>
      <c r="BI41" s="179"/>
      <c r="BJ41" s="179"/>
      <c r="BK41" s="179"/>
      <c r="BL41" s="179"/>
      <c r="BM41" s="179"/>
      <c r="BN41" s="179"/>
      <c r="BO41" s="179"/>
      <c r="BP41" s="179"/>
      <c r="BQ41" s="179"/>
      <c r="BR41" s="179"/>
      <c r="BS41" s="179"/>
      <c r="BT41" s="179"/>
      <c r="BU41" s="179"/>
      <c r="BV41" s="179"/>
      <c r="BW41" s="179"/>
      <c r="BX41" s="179"/>
      <c r="BY41" s="179"/>
      <c r="BZ41" s="179"/>
      <c r="CA41" s="179"/>
      <c r="CB41" s="179"/>
      <c r="CC41" s="179"/>
      <c r="CD41" s="179"/>
      <c r="CE41" s="179"/>
      <c r="CF41" s="179"/>
      <c r="CG41" s="179"/>
      <c r="CH41" s="179"/>
      <c r="CI41" s="179"/>
      <c r="CJ41" s="179"/>
      <c r="CK41" s="179"/>
      <c r="CL41" s="179"/>
      <c r="CM41" s="179"/>
      <c r="CN41" s="179"/>
      <c r="CO41" s="179"/>
      <c r="CP41" s="179"/>
      <c r="CQ41" s="179"/>
      <c r="CR41" s="179"/>
      <c r="CS41" s="179"/>
      <c r="CT41" s="179"/>
      <c r="CU41" s="179"/>
      <c r="CV41" s="179"/>
      <c r="CW41" s="179"/>
      <c r="CX41" s="179"/>
      <c r="CY41" s="179"/>
      <c r="CZ41" s="179"/>
      <c r="DA41" s="179"/>
      <c r="DB41" s="179"/>
      <c r="DC41" s="179"/>
      <c r="DD41" s="179"/>
      <c r="DE41" s="179"/>
      <c r="DF41" s="179"/>
      <c r="DG41" s="179"/>
      <c r="DH41" s="179"/>
      <c r="DI41" s="179"/>
      <c r="DJ41" s="179"/>
      <c r="DK41" s="179"/>
      <c r="DL41" s="179"/>
      <c r="DM41" s="179"/>
      <c r="DN41" s="179"/>
      <c r="DO41" s="179"/>
      <c r="DP41" s="179"/>
      <c r="DQ41" s="179"/>
      <c r="DR41" s="179"/>
      <c r="DS41" s="179"/>
      <c r="DT41" s="179"/>
      <c r="DU41" s="179"/>
      <c r="DV41" s="179"/>
      <c r="DW41" s="179"/>
      <c r="DX41" s="179"/>
      <c r="DY41" s="179"/>
      <c r="DZ41" s="179"/>
      <c r="EA41" s="179"/>
      <c r="EB41" s="179"/>
      <c r="EC41" s="179"/>
      <c r="ED41" s="179"/>
      <c r="EE41" s="179"/>
      <c r="EF41" s="179"/>
      <c r="EG41" s="179"/>
      <c r="EH41" s="179"/>
      <c r="EI41" s="179"/>
      <c r="EJ41" s="179"/>
      <c r="EK41" s="179"/>
      <c r="EL41" s="179"/>
      <c r="EM41" s="179"/>
      <c r="EN41" s="179"/>
      <c r="EO41" s="179"/>
      <c r="EP41" s="179"/>
      <c r="EQ41" s="179"/>
      <c r="ER41" s="179"/>
      <c r="ES41" s="179"/>
      <c r="ET41" s="179"/>
      <c r="EU41" s="179"/>
      <c r="EV41" s="179"/>
      <c r="EW41" s="179"/>
      <c r="EX41" s="179"/>
      <c r="EY41" s="179"/>
      <c r="EZ41" s="179"/>
      <c r="FA41" s="179"/>
      <c r="FB41" s="179"/>
      <c r="FC41" s="179"/>
      <c r="FD41" s="179"/>
      <c r="FE41" s="179"/>
      <c r="FF41" s="179"/>
      <c r="FG41" s="179"/>
      <c r="FH41" s="179"/>
      <c r="FI41" s="179"/>
      <c r="FJ41" s="179"/>
      <c r="FK41" s="179"/>
      <c r="FL41" s="179"/>
      <c r="FM41" s="179"/>
      <c r="FN41" s="179"/>
      <c r="FO41" s="179"/>
      <c r="FP41" s="179"/>
      <c r="FQ41" s="179"/>
      <c r="FR41" s="179"/>
      <c r="FS41" s="179"/>
      <c r="FT41" s="179"/>
      <c r="FU41" s="179"/>
      <c r="FV41" s="179"/>
      <c r="FW41" s="179"/>
      <c r="FX41" s="179"/>
      <c r="FY41" s="179"/>
      <c r="FZ41" s="179"/>
      <c r="GA41" s="179"/>
      <c r="GB41" s="179"/>
      <c r="GC41" s="179"/>
      <c r="GD41" s="179"/>
      <c r="GE41" s="179"/>
      <c r="GF41" s="179"/>
      <c r="GG41" s="179"/>
      <c r="GH41" s="179"/>
      <c r="GI41" s="179"/>
      <c r="GJ41" s="179"/>
      <c r="GK41" s="179"/>
      <c r="GL41" s="179"/>
      <c r="GM41" s="179"/>
      <c r="GN41" s="179"/>
      <c r="GO41" s="179"/>
      <c r="GP41" s="179"/>
      <c r="GQ41" s="179"/>
      <c r="GR41" s="179"/>
      <c r="GS41" s="179"/>
      <c r="GT41" s="179"/>
      <c r="GU41" s="179"/>
      <c r="GV41" s="179"/>
      <c r="GW41" s="179"/>
      <c r="GX41" s="179"/>
      <c r="GY41" s="179"/>
      <c r="GZ41" s="179"/>
      <c r="HA41" s="179"/>
      <c r="HB41" s="179"/>
      <c r="HC41" s="179"/>
      <c r="HD41" s="179"/>
      <c r="HE41" s="179"/>
      <c r="HF41" s="179"/>
      <c r="HG41" s="179"/>
      <c r="HH41" s="179"/>
      <c r="HI41" s="179"/>
      <c r="HJ41" s="179"/>
      <c r="HK41" s="179"/>
      <c r="HL41" s="179"/>
      <c r="HM41" s="179"/>
      <c r="HN41" s="179"/>
      <c r="HO41" s="179"/>
      <c r="HP41" s="179"/>
      <c r="HQ41" s="179"/>
      <c r="HR41" s="179"/>
      <c r="HS41" s="179"/>
      <c r="HT41" s="179"/>
      <c r="HU41" s="179"/>
      <c r="HV41" s="179"/>
      <c r="HW41" s="179"/>
      <c r="HX41" s="179"/>
      <c r="HY41" s="179"/>
      <c r="HZ41" s="179"/>
      <c r="IA41" s="179"/>
      <c r="IB41" s="179"/>
      <c r="IC41" s="179"/>
      <c r="ID41" s="179"/>
      <c r="IE41" s="179"/>
      <c r="IF41" s="179"/>
      <c r="IG41" s="179"/>
      <c r="IH41" s="179"/>
      <c r="II41" s="179"/>
      <c r="IJ41" s="179"/>
      <c r="IK41" s="179"/>
      <c r="IL41" s="179"/>
      <c r="IM41" s="179"/>
      <c r="IN41" s="179"/>
      <c r="IO41" s="179"/>
      <c r="IP41" s="179"/>
    </row>
    <row r="42" s="180" customFormat="1" ht="24" customHeight="1" spans="1:250">
      <c r="A42" s="179"/>
      <c r="B42" s="205"/>
      <c r="C42" s="179"/>
      <c r="D42" s="206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79"/>
      <c r="BD42" s="179"/>
      <c r="BE42" s="179"/>
      <c r="BF42" s="179"/>
      <c r="BG42" s="179"/>
      <c r="BH42" s="179"/>
      <c r="BI42" s="179"/>
      <c r="BJ42" s="179"/>
      <c r="BK42" s="179"/>
      <c r="BL42" s="179"/>
      <c r="BM42" s="179"/>
      <c r="BN42" s="179"/>
      <c r="BO42" s="179"/>
      <c r="BP42" s="179"/>
      <c r="BQ42" s="179"/>
      <c r="BR42" s="179"/>
      <c r="BS42" s="179"/>
      <c r="BT42" s="179"/>
      <c r="BU42" s="179"/>
      <c r="BV42" s="179"/>
      <c r="BW42" s="179"/>
      <c r="BX42" s="179"/>
      <c r="BY42" s="179"/>
      <c r="BZ42" s="179"/>
      <c r="CA42" s="179"/>
      <c r="CB42" s="179"/>
      <c r="CC42" s="179"/>
      <c r="CD42" s="179"/>
      <c r="CE42" s="179"/>
      <c r="CF42" s="179"/>
      <c r="CG42" s="179"/>
      <c r="CH42" s="179"/>
      <c r="CI42" s="179"/>
      <c r="CJ42" s="179"/>
      <c r="CK42" s="179"/>
      <c r="CL42" s="179"/>
      <c r="CM42" s="179"/>
      <c r="CN42" s="179"/>
      <c r="CO42" s="179"/>
      <c r="CP42" s="179"/>
      <c r="CQ42" s="179"/>
      <c r="CR42" s="179"/>
      <c r="CS42" s="179"/>
      <c r="CT42" s="179"/>
      <c r="CU42" s="179"/>
      <c r="CV42" s="179"/>
      <c r="CW42" s="179"/>
      <c r="CX42" s="179"/>
      <c r="CY42" s="179"/>
      <c r="CZ42" s="179"/>
      <c r="DA42" s="179"/>
      <c r="DB42" s="179"/>
      <c r="DC42" s="179"/>
      <c r="DD42" s="179"/>
      <c r="DE42" s="179"/>
      <c r="DF42" s="179"/>
      <c r="DG42" s="179"/>
      <c r="DH42" s="179"/>
      <c r="DI42" s="179"/>
      <c r="DJ42" s="179"/>
      <c r="DK42" s="179"/>
      <c r="DL42" s="179"/>
      <c r="DM42" s="179"/>
      <c r="DN42" s="179"/>
      <c r="DO42" s="179"/>
      <c r="DP42" s="179"/>
      <c r="DQ42" s="179"/>
      <c r="DR42" s="179"/>
      <c r="DS42" s="179"/>
      <c r="DT42" s="179"/>
      <c r="DU42" s="179"/>
      <c r="DV42" s="179"/>
      <c r="DW42" s="179"/>
      <c r="DX42" s="179"/>
      <c r="DY42" s="179"/>
      <c r="DZ42" s="179"/>
      <c r="EA42" s="179"/>
      <c r="EB42" s="179"/>
      <c r="EC42" s="179"/>
      <c r="ED42" s="179"/>
      <c r="EE42" s="179"/>
      <c r="EF42" s="179"/>
      <c r="EG42" s="179"/>
      <c r="EH42" s="179"/>
      <c r="EI42" s="179"/>
      <c r="EJ42" s="179"/>
      <c r="EK42" s="179"/>
      <c r="EL42" s="179"/>
      <c r="EM42" s="179"/>
      <c r="EN42" s="179"/>
      <c r="EO42" s="179"/>
      <c r="EP42" s="179"/>
      <c r="EQ42" s="179"/>
      <c r="ER42" s="179"/>
      <c r="ES42" s="179"/>
      <c r="ET42" s="179"/>
      <c r="EU42" s="179"/>
      <c r="EV42" s="179"/>
      <c r="EW42" s="179"/>
      <c r="EX42" s="179"/>
      <c r="EY42" s="179"/>
      <c r="EZ42" s="179"/>
      <c r="FA42" s="179"/>
      <c r="FB42" s="179"/>
      <c r="FC42" s="179"/>
      <c r="FD42" s="179"/>
      <c r="FE42" s="179"/>
      <c r="FF42" s="179"/>
      <c r="FG42" s="179"/>
      <c r="FH42" s="179"/>
      <c r="FI42" s="179"/>
      <c r="FJ42" s="179"/>
      <c r="FK42" s="179"/>
      <c r="FL42" s="179"/>
      <c r="FM42" s="179"/>
      <c r="FN42" s="179"/>
      <c r="FO42" s="179"/>
      <c r="FP42" s="179"/>
      <c r="FQ42" s="179"/>
      <c r="FR42" s="179"/>
      <c r="FS42" s="179"/>
      <c r="FT42" s="179"/>
      <c r="FU42" s="179"/>
      <c r="FV42" s="179"/>
      <c r="FW42" s="179"/>
      <c r="FX42" s="179"/>
      <c r="FY42" s="179"/>
      <c r="FZ42" s="179"/>
      <c r="GA42" s="179"/>
      <c r="GB42" s="179"/>
      <c r="GC42" s="179"/>
      <c r="GD42" s="179"/>
      <c r="GE42" s="179"/>
      <c r="GF42" s="179"/>
      <c r="GG42" s="179"/>
      <c r="GH42" s="179"/>
      <c r="GI42" s="179"/>
      <c r="GJ42" s="179"/>
      <c r="GK42" s="179"/>
      <c r="GL42" s="179"/>
      <c r="GM42" s="179"/>
      <c r="GN42" s="179"/>
      <c r="GO42" s="179"/>
      <c r="GP42" s="179"/>
      <c r="GQ42" s="179"/>
      <c r="GR42" s="179"/>
      <c r="GS42" s="179"/>
      <c r="GT42" s="179"/>
      <c r="GU42" s="179"/>
      <c r="GV42" s="179"/>
      <c r="GW42" s="179"/>
      <c r="GX42" s="179"/>
      <c r="GY42" s="179"/>
      <c r="GZ42" s="179"/>
      <c r="HA42" s="179"/>
      <c r="HB42" s="179"/>
      <c r="HC42" s="179"/>
      <c r="HD42" s="179"/>
      <c r="HE42" s="179"/>
      <c r="HF42" s="179"/>
      <c r="HG42" s="179"/>
      <c r="HH42" s="179"/>
      <c r="HI42" s="179"/>
      <c r="HJ42" s="179"/>
      <c r="HK42" s="179"/>
      <c r="HL42" s="179"/>
      <c r="HM42" s="179"/>
      <c r="HN42" s="179"/>
      <c r="HO42" s="179"/>
      <c r="HP42" s="179"/>
      <c r="HQ42" s="179"/>
      <c r="HR42" s="179"/>
      <c r="HS42" s="179"/>
      <c r="HT42" s="179"/>
      <c r="HU42" s="179"/>
      <c r="HV42" s="179"/>
      <c r="HW42" s="179"/>
      <c r="HX42" s="179"/>
      <c r="HY42" s="179"/>
      <c r="HZ42" s="179"/>
      <c r="IA42" s="179"/>
      <c r="IB42" s="179"/>
      <c r="IC42" s="179"/>
      <c r="ID42" s="179"/>
      <c r="IE42" s="179"/>
      <c r="IF42" s="179"/>
      <c r="IG42" s="179"/>
      <c r="IH42" s="179"/>
      <c r="II42" s="179"/>
      <c r="IJ42" s="179"/>
      <c r="IK42" s="179"/>
      <c r="IL42" s="179"/>
      <c r="IM42" s="179"/>
      <c r="IN42" s="179"/>
      <c r="IO42" s="179"/>
      <c r="IP42" s="179"/>
    </row>
    <row r="43" s="180" customFormat="1" ht="24" customHeight="1" spans="1:250">
      <c r="A43" s="179"/>
      <c r="B43" s="205"/>
      <c r="C43" s="179"/>
      <c r="D43" s="206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79"/>
      <c r="BD43" s="179"/>
      <c r="BE43" s="179"/>
      <c r="BF43" s="179"/>
      <c r="BG43" s="179"/>
      <c r="BH43" s="179"/>
      <c r="BI43" s="179"/>
      <c r="BJ43" s="179"/>
      <c r="BK43" s="179"/>
      <c r="BL43" s="179"/>
      <c r="BM43" s="179"/>
      <c r="BN43" s="179"/>
      <c r="BO43" s="179"/>
      <c r="BP43" s="179"/>
      <c r="BQ43" s="179"/>
      <c r="BR43" s="179"/>
      <c r="BS43" s="179"/>
      <c r="BT43" s="179"/>
      <c r="BU43" s="179"/>
      <c r="BV43" s="179"/>
      <c r="BW43" s="179"/>
      <c r="BX43" s="179"/>
      <c r="BY43" s="179"/>
      <c r="BZ43" s="179"/>
      <c r="CA43" s="179"/>
      <c r="CB43" s="179"/>
      <c r="CC43" s="179"/>
      <c r="CD43" s="179"/>
      <c r="CE43" s="179"/>
      <c r="CF43" s="179"/>
      <c r="CG43" s="179"/>
      <c r="CH43" s="179"/>
      <c r="CI43" s="179"/>
      <c r="CJ43" s="179"/>
      <c r="CK43" s="179"/>
      <c r="CL43" s="179"/>
      <c r="CM43" s="179"/>
      <c r="CN43" s="179"/>
      <c r="CO43" s="179"/>
      <c r="CP43" s="179"/>
      <c r="CQ43" s="179"/>
      <c r="CR43" s="179"/>
      <c r="CS43" s="179"/>
      <c r="CT43" s="179"/>
      <c r="CU43" s="179"/>
      <c r="CV43" s="179"/>
      <c r="CW43" s="179"/>
      <c r="CX43" s="179"/>
      <c r="CY43" s="179"/>
      <c r="CZ43" s="179"/>
      <c r="DA43" s="179"/>
      <c r="DB43" s="179"/>
      <c r="DC43" s="179"/>
      <c r="DD43" s="179"/>
      <c r="DE43" s="179"/>
      <c r="DF43" s="179"/>
      <c r="DG43" s="179"/>
      <c r="DH43" s="179"/>
      <c r="DI43" s="179"/>
      <c r="DJ43" s="179"/>
      <c r="DK43" s="179"/>
      <c r="DL43" s="179"/>
      <c r="DM43" s="179"/>
      <c r="DN43" s="179"/>
      <c r="DO43" s="179"/>
      <c r="DP43" s="179"/>
      <c r="DQ43" s="179"/>
      <c r="DR43" s="179"/>
      <c r="DS43" s="179"/>
      <c r="DT43" s="179"/>
      <c r="DU43" s="179"/>
      <c r="DV43" s="179"/>
      <c r="DW43" s="179"/>
      <c r="DX43" s="179"/>
      <c r="DY43" s="179"/>
      <c r="DZ43" s="179"/>
      <c r="EA43" s="179"/>
      <c r="EB43" s="179"/>
      <c r="EC43" s="179"/>
      <c r="ED43" s="179"/>
      <c r="EE43" s="179"/>
      <c r="EF43" s="179"/>
      <c r="EG43" s="179"/>
      <c r="EH43" s="179"/>
      <c r="EI43" s="179"/>
      <c r="EJ43" s="179"/>
      <c r="EK43" s="179"/>
      <c r="EL43" s="179"/>
      <c r="EM43" s="179"/>
      <c r="EN43" s="179"/>
      <c r="EO43" s="179"/>
      <c r="EP43" s="179"/>
      <c r="EQ43" s="179"/>
      <c r="ER43" s="179"/>
      <c r="ES43" s="179"/>
      <c r="ET43" s="179"/>
      <c r="EU43" s="179"/>
      <c r="EV43" s="179"/>
      <c r="EW43" s="179"/>
      <c r="EX43" s="179"/>
      <c r="EY43" s="179"/>
      <c r="EZ43" s="179"/>
      <c r="FA43" s="179"/>
      <c r="FB43" s="179"/>
      <c r="FC43" s="179"/>
      <c r="FD43" s="179"/>
      <c r="FE43" s="179"/>
      <c r="FF43" s="179"/>
      <c r="FG43" s="179"/>
      <c r="FH43" s="179"/>
      <c r="FI43" s="179"/>
      <c r="FJ43" s="179"/>
      <c r="FK43" s="179"/>
      <c r="FL43" s="179"/>
      <c r="FM43" s="179"/>
      <c r="FN43" s="179"/>
      <c r="FO43" s="179"/>
      <c r="FP43" s="179"/>
      <c r="FQ43" s="179"/>
      <c r="FR43" s="179"/>
      <c r="FS43" s="179"/>
      <c r="FT43" s="179"/>
      <c r="FU43" s="179"/>
      <c r="FV43" s="179"/>
      <c r="FW43" s="179"/>
      <c r="FX43" s="179"/>
      <c r="FY43" s="179"/>
      <c r="FZ43" s="179"/>
      <c r="GA43" s="179"/>
      <c r="GB43" s="179"/>
      <c r="GC43" s="179"/>
      <c r="GD43" s="179"/>
      <c r="GE43" s="179"/>
      <c r="GF43" s="179"/>
      <c r="GG43" s="179"/>
      <c r="GH43" s="179"/>
      <c r="GI43" s="179"/>
      <c r="GJ43" s="179"/>
      <c r="GK43" s="179"/>
      <c r="GL43" s="179"/>
      <c r="GM43" s="179"/>
      <c r="GN43" s="179"/>
      <c r="GO43" s="179"/>
      <c r="GP43" s="179"/>
      <c r="GQ43" s="179"/>
      <c r="GR43" s="179"/>
      <c r="GS43" s="179"/>
      <c r="GT43" s="179"/>
      <c r="GU43" s="179"/>
      <c r="GV43" s="179"/>
      <c r="GW43" s="179"/>
      <c r="GX43" s="179"/>
      <c r="GY43" s="179"/>
      <c r="GZ43" s="179"/>
      <c r="HA43" s="179"/>
      <c r="HB43" s="179"/>
      <c r="HC43" s="179"/>
      <c r="HD43" s="179"/>
      <c r="HE43" s="179"/>
      <c r="HF43" s="179"/>
      <c r="HG43" s="179"/>
      <c r="HH43" s="179"/>
      <c r="HI43" s="179"/>
      <c r="HJ43" s="179"/>
      <c r="HK43" s="179"/>
      <c r="HL43" s="179"/>
      <c r="HM43" s="179"/>
      <c r="HN43" s="179"/>
      <c r="HO43" s="179"/>
      <c r="HP43" s="179"/>
      <c r="HQ43" s="179"/>
      <c r="HR43" s="179"/>
      <c r="HS43" s="179"/>
      <c r="HT43" s="179"/>
      <c r="HU43" s="179"/>
      <c r="HV43" s="179"/>
      <c r="HW43" s="179"/>
      <c r="HX43" s="179"/>
      <c r="HY43" s="179"/>
      <c r="HZ43" s="179"/>
      <c r="IA43" s="179"/>
      <c r="IB43" s="179"/>
      <c r="IC43" s="179"/>
      <c r="ID43" s="179"/>
      <c r="IE43" s="179"/>
      <c r="IF43" s="179"/>
      <c r="IG43" s="179"/>
      <c r="IH43" s="179"/>
      <c r="II43" s="179"/>
      <c r="IJ43" s="179"/>
      <c r="IK43" s="179"/>
      <c r="IL43" s="179"/>
      <c r="IM43" s="179"/>
      <c r="IN43" s="179"/>
      <c r="IO43" s="179"/>
      <c r="IP43" s="179"/>
    </row>
    <row r="44" s="180" customFormat="1" ht="24" customHeight="1" spans="1:250">
      <c r="A44" s="179"/>
      <c r="B44" s="205"/>
      <c r="C44" s="179"/>
      <c r="D44" s="206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79"/>
      <c r="BD44" s="179"/>
      <c r="BE44" s="179"/>
      <c r="BF44" s="179"/>
      <c r="BG44" s="179"/>
      <c r="BH44" s="179"/>
      <c r="BI44" s="179"/>
      <c r="BJ44" s="179"/>
      <c r="BK44" s="179"/>
      <c r="BL44" s="179"/>
      <c r="BM44" s="179"/>
      <c r="BN44" s="179"/>
      <c r="BO44" s="179"/>
      <c r="BP44" s="179"/>
      <c r="BQ44" s="179"/>
      <c r="BR44" s="179"/>
      <c r="BS44" s="179"/>
      <c r="BT44" s="179"/>
      <c r="BU44" s="179"/>
      <c r="BV44" s="179"/>
      <c r="BW44" s="179"/>
      <c r="BX44" s="179"/>
      <c r="BY44" s="179"/>
      <c r="BZ44" s="179"/>
      <c r="CA44" s="179"/>
      <c r="CB44" s="179"/>
      <c r="CC44" s="179"/>
      <c r="CD44" s="179"/>
      <c r="CE44" s="179"/>
      <c r="CF44" s="179"/>
      <c r="CG44" s="179"/>
      <c r="CH44" s="179"/>
      <c r="CI44" s="179"/>
      <c r="CJ44" s="179"/>
      <c r="CK44" s="179"/>
      <c r="CL44" s="179"/>
      <c r="CM44" s="179"/>
      <c r="CN44" s="179"/>
      <c r="CO44" s="179"/>
      <c r="CP44" s="179"/>
      <c r="CQ44" s="179"/>
      <c r="CR44" s="179"/>
      <c r="CS44" s="179"/>
      <c r="CT44" s="179"/>
      <c r="CU44" s="179"/>
      <c r="CV44" s="179"/>
      <c r="CW44" s="179"/>
      <c r="CX44" s="179"/>
      <c r="CY44" s="179"/>
      <c r="CZ44" s="179"/>
      <c r="DA44" s="179"/>
      <c r="DB44" s="179"/>
      <c r="DC44" s="179"/>
      <c r="DD44" s="179"/>
      <c r="DE44" s="179"/>
      <c r="DF44" s="179"/>
      <c r="DG44" s="179"/>
      <c r="DH44" s="179"/>
      <c r="DI44" s="179"/>
      <c r="DJ44" s="179"/>
      <c r="DK44" s="179"/>
      <c r="DL44" s="179"/>
      <c r="DM44" s="179"/>
      <c r="DN44" s="179"/>
      <c r="DO44" s="179"/>
      <c r="DP44" s="179"/>
      <c r="DQ44" s="179"/>
      <c r="DR44" s="179"/>
      <c r="DS44" s="179"/>
      <c r="DT44" s="179"/>
      <c r="DU44" s="179"/>
      <c r="DV44" s="179"/>
      <c r="DW44" s="179"/>
      <c r="DX44" s="179"/>
      <c r="DY44" s="179"/>
      <c r="DZ44" s="179"/>
      <c r="EA44" s="179"/>
      <c r="EB44" s="179"/>
      <c r="EC44" s="179"/>
      <c r="ED44" s="179"/>
      <c r="EE44" s="179"/>
      <c r="EF44" s="179"/>
      <c r="EG44" s="179"/>
      <c r="EH44" s="179"/>
      <c r="EI44" s="179"/>
      <c r="EJ44" s="179"/>
      <c r="EK44" s="179"/>
      <c r="EL44" s="179"/>
      <c r="EM44" s="179"/>
      <c r="EN44" s="179"/>
      <c r="EO44" s="179"/>
      <c r="EP44" s="179"/>
      <c r="EQ44" s="179"/>
      <c r="ER44" s="179"/>
      <c r="ES44" s="179"/>
      <c r="ET44" s="179"/>
      <c r="EU44" s="179"/>
      <c r="EV44" s="179"/>
      <c r="EW44" s="179"/>
      <c r="EX44" s="179"/>
      <c r="EY44" s="179"/>
      <c r="EZ44" s="179"/>
      <c r="FA44" s="179"/>
      <c r="FB44" s="179"/>
      <c r="FC44" s="179"/>
      <c r="FD44" s="179"/>
      <c r="FE44" s="179"/>
      <c r="FF44" s="179"/>
      <c r="FG44" s="179"/>
      <c r="FH44" s="179"/>
      <c r="FI44" s="179"/>
      <c r="FJ44" s="179"/>
      <c r="FK44" s="179"/>
      <c r="FL44" s="179"/>
      <c r="FM44" s="179"/>
      <c r="FN44" s="179"/>
      <c r="FO44" s="179"/>
      <c r="FP44" s="179"/>
      <c r="FQ44" s="179"/>
      <c r="FR44" s="179"/>
      <c r="FS44" s="179"/>
      <c r="FT44" s="179"/>
      <c r="FU44" s="179"/>
      <c r="FV44" s="179"/>
      <c r="FW44" s="179"/>
      <c r="FX44" s="179"/>
      <c r="FY44" s="179"/>
      <c r="FZ44" s="179"/>
      <c r="GA44" s="179"/>
      <c r="GB44" s="179"/>
      <c r="GC44" s="179"/>
      <c r="GD44" s="179"/>
      <c r="GE44" s="179"/>
      <c r="GF44" s="179"/>
      <c r="GG44" s="179"/>
      <c r="GH44" s="179"/>
      <c r="GI44" s="179"/>
      <c r="GJ44" s="179"/>
      <c r="GK44" s="179"/>
      <c r="GL44" s="179"/>
      <c r="GM44" s="179"/>
      <c r="GN44" s="179"/>
      <c r="GO44" s="179"/>
      <c r="GP44" s="179"/>
      <c r="GQ44" s="179"/>
      <c r="GR44" s="179"/>
      <c r="GS44" s="179"/>
      <c r="GT44" s="179"/>
      <c r="GU44" s="179"/>
      <c r="GV44" s="179"/>
      <c r="GW44" s="179"/>
      <c r="GX44" s="179"/>
      <c r="GY44" s="179"/>
      <c r="GZ44" s="179"/>
      <c r="HA44" s="179"/>
      <c r="HB44" s="179"/>
      <c r="HC44" s="179"/>
      <c r="HD44" s="179"/>
      <c r="HE44" s="179"/>
      <c r="HF44" s="179"/>
      <c r="HG44" s="179"/>
      <c r="HH44" s="179"/>
      <c r="HI44" s="179"/>
      <c r="HJ44" s="179"/>
      <c r="HK44" s="179"/>
      <c r="HL44" s="179"/>
      <c r="HM44" s="179"/>
      <c r="HN44" s="179"/>
      <c r="HO44" s="179"/>
      <c r="HP44" s="179"/>
      <c r="HQ44" s="179"/>
      <c r="HR44" s="179"/>
      <c r="HS44" s="179"/>
      <c r="HT44" s="179"/>
      <c r="HU44" s="179"/>
      <c r="HV44" s="179"/>
      <c r="HW44" s="179"/>
      <c r="HX44" s="179"/>
      <c r="HY44" s="179"/>
      <c r="HZ44" s="179"/>
      <c r="IA44" s="179"/>
      <c r="IB44" s="179"/>
      <c r="IC44" s="179"/>
      <c r="ID44" s="179"/>
      <c r="IE44" s="179"/>
      <c r="IF44" s="179"/>
      <c r="IG44" s="179"/>
      <c r="IH44" s="179"/>
      <c r="II44" s="179"/>
      <c r="IJ44" s="179"/>
      <c r="IK44" s="179"/>
      <c r="IL44" s="179"/>
      <c r="IM44" s="179"/>
      <c r="IN44" s="179"/>
      <c r="IO44" s="179"/>
      <c r="IP44" s="179"/>
    </row>
    <row r="45" s="180" customFormat="1" ht="24" customHeight="1" spans="1:250">
      <c r="A45" s="179"/>
      <c r="B45" s="205"/>
      <c r="C45" s="179"/>
      <c r="D45" s="206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79"/>
      <c r="BD45" s="179"/>
      <c r="BE45" s="179"/>
      <c r="BF45" s="179"/>
      <c r="BG45" s="179"/>
      <c r="BH45" s="179"/>
      <c r="BI45" s="179"/>
      <c r="BJ45" s="179"/>
      <c r="BK45" s="179"/>
      <c r="BL45" s="179"/>
      <c r="BM45" s="179"/>
      <c r="BN45" s="179"/>
      <c r="BO45" s="179"/>
      <c r="BP45" s="179"/>
      <c r="BQ45" s="179"/>
      <c r="BR45" s="179"/>
      <c r="BS45" s="179"/>
      <c r="BT45" s="179"/>
      <c r="BU45" s="179"/>
      <c r="BV45" s="179"/>
      <c r="BW45" s="179"/>
      <c r="BX45" s="179"/>
      <c r="BY45" s="179"/>
      <c r="BZ45" s="179"/>
      <c r="CA45" s="179"/>
      <c r="CB45" s="179"/>
      <c r="CC45" s="179"/>
      <c r="CD45" s="179"/>
      <c r="CE45" s="179"/>
      <c r="CF45" s="179"/>
      <c r="CG45" s="179"/>
      <c r="CH45" s="179"/>
      <c r="CI45" s="179"/>
      <c r="CJ45" s="179"/>
      <c r="CK45" s="179"/>
      <c r="CL45" s="179"/>
      <c r="CM45" s="179"/>
      <c r="CN45" s="179"/>
      <c r="CO45" s="179"/>
      <c r="CP45" s="179"/>
      <c r="CQ45" s="179"/>
      <c r="CR45" s="179"/>
      <c r="CS45" s="179"/>
      <c r="CT45" s="179"/>
      <c r="CU45" s="179"/>
      <c r="CV45" s="179"/>
      <c r="CW45" s="179"/>
      <c r="CX45" s="179"/>
      <c r="CY45" s="179"/>
      <c r="CZ45" s="179"/>
      <c r="DA45" s="179"/>
      <c r="DB45" s="179"/>
      <c r="DC45" s="179"/>
      <c r="DD45" s="179"/>
      <c r="DE45" s="179"/>
      <c r="DF45" s="179"/>
      <c r="DG45" s="179"/>
      <c r="DH45" s="179"/>
      <c r="DI45" s="179"/>
      <c r="DJ45" s="179"/>
      <c r="DK45" s="179"/>
      <c r="DL45" s="179"/>
      <c r="DM45" s="179"/>
      <c r="DN45" s="179"/>
      <c r="DO45" s="179"/>
      <c r="DP45" s="179"/>
      <c r="DQ45" s="179"/>
      <c r="DR45" s="179"/>
      <c r="DS45" s="179"/>
      <c r="DT45" s="179"/>
      <c r="DU45" s="179"/>
      <c r="DV45" s="179"/>
      <c r="DW45" s="179"/>
      <c r="DX45" s="179"/>
      <c r="DY45" s="179"/>
      <c r="DZ45" s="179"/>
      <c r="EA45" s="179"/>
      <c r="EB45" s="179"/>
      <c r="EC45" s="179"/>
      <c r="ED45" s="179"/>
      <c r="EE45" s="179"/>
      <c r="EF45" s="179"/>
      <c r="EG45" s="179"/>
      <c r="EH45" s="179"/>
      <c r="EI45" s="179"/>
      <c r="EJ45" s="179"/>
      <c r="EK45" s="179"/>
      <c r="EL45" s="179"/>
      <c r="EM45" s="179"/>
      <c r="EN45" s="179"/>
      <c r="EO45" s="179"/>
      <c r="EP45" s="179"/>
      <c r="EQ45" s="179"/>
      <c r="ER45" s="179"/>
      <c r="ES45" s="179"/>
      <c r="ET45" s="179"/>
      <c r="EU45" s="179"/>
      <c r="EV45" s="179"/>
      <c r="EW45" s="179"/>
      <c r="EX45" s="179"/>
      <c r="EY45" s="179"/>
      <c r="EZ45" s="179"/>
      <c r="FA45" s="179"/>
      <c r="FB45" s="179"/>
      <c r="FC45" s="179"/>
      <c r="FD45" s="179"/>
      <c r="FE45" s="179"/>
      <c r="FF45" s="179"/>
      <c r="FG45" s="179"/>
      <c r="FH45" s="179"/>
      <c r="FI45" s="179"/>
      <c r="FJ45" s="179"/>
      <c r="FK45" s="179"/>
      <c r="FL45" s="179"/>
      <c r="FM45" s="179"/>
      <c r="FN45" s="179"/>
      <c r="FO45" s="179"/>
      <c r="FP45" s="179"/>
      <c r="FQ45" s="179"/>
      <c r="FR45" s="179"/>
      <c r="FS45" s="179"/>
      <c r="FT45" s="179"/>
      <c r="FU45" s="179"/>
      <c r="FV45" s="179"/>
      <c r="FW45" s="179"/>
      <c r="FX45" s="179"/>
      <c r="FY45" s="179"/>
      <c r="FZ45" s="179"/>
      <c r="GA45" s="179"/>
      <c r="GB45" s="179"/>
      <c r="GC45" s="179"/>
      <c r="GD45" s="179"/>
      <c r="GE45" s="179"/>
      <c r="GF45" s="179"/>
      <c r="GG45" s="179"/>
      <c r="GH45" s="179"/>
      <c r="GI45" s="179"/>
      <c r="GJ45" s="179"/>
      <c r="GK45" s="179"/>
      <c r="GL45" s="179"/>
      <c r="GM45" s="179"/>
      <c r="GN45" s="179"/>
      <c r="GO45" s="179"/>
      <c r="GP45" s="179"/>
      <c r="GQ45" s="179"/>
      <c r="GR45" s="179"/>
      <c r="GS45" s="179"/>
      <c r="GT45" s="179"/>
      <c r="GU45" s="179"/>
      <c r="GV45" s="179"/>
      <c r="GW45" s="179"/>
      <c r="GX45" s="179"/>
      <c r="GY45" s="179"/>
      <c r="GZ45" s="179"/>
      <c r="HA45" s="179"/>
      <c r="HB45" s="179"/>
      <c r="HC45" s="179"/>
      <c r="HD45" s="179"/>
      <c r="HE45" s="179"/>
      <c r="HF45" s="179"/>
      <c r="HG45" s="179"/>
      <c r="HH45" s="179"/>
      <c r="HI45" s="179"/>
      <c r="HJ45" s="179"/>
      <c r="HK45" s="179"/>
      <c r="HL45" s="179"/>
      <c r="HM45" s="179"/>
      <c r="HN45" s="179"/>
      <c r="HO45" s="179"/>
      <c r="HP45" s="179"/>
      <c r="HQ45" s="179"/>
      <c r="HR45" s="179"/>
      <c r="HS45" s="179"/>
      <c r="HT45" s="179"/>
      <c r="HU45" s="179"/>
      <c r="HV45" s="179"/>
      <c r="HW45" s="179"/>
      <c r="HX45" s="179"/>
      <c r="HY45" s="179"/>
      <c r="HZ45" s="179"/>
      <c r="IA45" s="179"/>
      <c r="IB45" s="179"/>
      <c r="IC45" s="179"/>
      <c r="ID45" s="179"/>
      <c r="IE45" s="179"/>
      <c r="IF45" s="179"/>
      <c r="IG45" s="179"/>
      <c r="IH45" s="179"/>
      <c r="II45" s="179"/>
      <c r="IJ45" s="179"/>
      <c r="IK45" s="179"/>
      <c r="IL45" s="179"/>
      <c r="IM45" s="179"/>
      <c r="IN45" s="179"/>
      <c r="IO45" s="179"/>
      <c r="IP45" s="179"/>
    </row>
    <row r="46" s="180" customFormat="1" ht="24" customHeight="1" spans="1:250">
      <c r="A46" s="179"/>
      <c r="B46" s="205"/>
      <c r="C46" s="179"/>
      <c r="D46" s="206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79"/>
      <c r="BM46" s="179"/>
      <c r="BN46" s="179"/>
      <c r="BO46" s="179"/>
      <c r="BP46" s="179"/>
      <c r="BQ46" s="179"/>
      <c r="BR46" s="179"/>
      <c r="BS46" s="179"/>
      <c r="BT46" s="179"/>
      <c r="BU46" s="179"/>
      <c r="BV46" s="179"/>
      <c r="BW46" s="179"/>
      <c r="BX46" s="179"/>
      <c r="BY46" s="179"/>
      <c r="BZ46" s="179"/>
      <c r="CA46" s="179"/>
      <c r="CB46" s="179"/>
      <c r="CC46" s="179"/>
      <c r="CD46" s="179"/>
      <c r="CE46" s="179"/>
      <c r="CF46" s="179"/>
      <c r="CG46" s="179"/>
      <c r="CH46" s="179"/>
      <c r="CI46" s="179"/>
      <c r="CJ46" s="179"/>
      <c r="CK46" s="179"/>
      <c r="CL46" s="179"/>
      <c r="CM46" s="179"/>
      <c r="CN46" s="179"/>
      <c r="CO46" s="179"/>
      <c r="CP46" s="179"/>
      <c r="CQ46" s="179"/>
      <c r="CR46" s="179"/>
      <c r="CS46" s="179"/>
      <c r="CT46" s="179"/>
      <c r="CU46" s="179"/>
      <c r="CV46" s="179"/>
      <c r="CW46" s="179"/>
      <c r="CX46" s="179"/>
      <c r="CY46" s="179"/>
      <c r="CZ46" s="179"/>
      <c r="DA46" s="179"/>
      <c r="DB46" s="179"/>
      <c r="DC46" s="179"/>
      <c r="DD46" s="179"/>
      <c r="DE46" s="179"/>
      <c r="DF46" s="179"/>
      <c r="DG46" s="179"/>
      <c r="DH46" s="179"/>
      <c r="DI46" s="179"/>
      <c r="DJ46" s="179"/>
      <c r="DK46" s="179"/>
      <c r="DL46" s="179"/>
      <c r="DM46" s="179"/>
      <c r="DN46" s="179"/>
      <c r="DO46" s="179"/>
      <c r="DP46" s="179"/>
      <c r="DQ46" s="179"/>
      <c r="DR46" s="179"/>
      <c r="DS46" s="179"/>
      <c r="DT46" s="179"/>
      <c r="DU46" s="179"/>
      <c r="DV46" s="179"/>
      <c r="DW46" s="179"/>
      <c r="DX46" s="179"/>
      <c r="DY46" s="179"/>
      <c r="DZ46" s="179"/>
      <c r="EA46" s="179"/>
      <c r="EB46" s="179"/>
      <c r="EC46" s="179"/>
      <c r="ED46" s="179"/>
      <c r="EE46" s="179"/>
      <c r="EF46" s="179"/>
      <c r="EG46" s="179"/>
      <c r="EH46" s="179"/>
      <c r="EI46" s="179"/>
      <c r="EJ46" s="179"/>
      <c r="EK46" s="179"/>
      <c r="EL46" s="179"/>
      <c r="EM46" s="179"/>
      <c r="EN46" s="179"/>
      <c r="EO46" s="179"/>
      <c r="EP46" s="179"/>
      <c r="EQ46" s="179"/>
      <c r="ER46" s="179"/>
      <c r="ES46" s="179"/>
      <c r="ET46" s="179"/>
      <c r="EU46" s="179"/>
      <c r="EV46" s="179"/>
      <c r="EW46" s="179"/>
      <c r="EX46" s="179"/>
      <c r="EY46" s="179"/>
      <c r="EZ46" s="179"/>
      <c r="FA46" s="179"/>
      <c r="FB46" s="179"/>
      <c r="FC46" s="179"/>
      <c r="FD46" s="179"/>
      <c r="FE46" s="179"/>
      <c r="FF46" s="179"/>
      <c r="FG46" s="179"/>
      <c r="FH46" s="179"/>
      <c r="FI46" s="179"/>
      <c r="FJ46" s="179"/>
      <c r="FK46" s="179"/>
      <c r="FL46" s="179"/>
      <c r="FM46" s="179"/>
      <c r="FN46" s="179"/>
      <c r="FO46" s="179"/>
      <c r="FP46" s="179"/>
      <c r="FQ46" s="179"/>
      <c r="FR46" s="179"/>
      <c r="FS46" s="179"/>
      <c r="FT46" s="179"/>
      <c r="FU46" s="179"/>
      <c r="FV46" s="179"/>
      <c r="FW46" s="179"/>
      <c r="FX46" s="179"/>
      <c r="FY46" s="179"/>
      <c r="FZ46" s="179"/>
      <c r="GA46" s="179"/>
      <c r="GB46" s="179"/>
      <c r="GC46" s="179"/>
      <c r="GD46" s="179"/>
      <c r="GE46" s="179"/>
      <c r="GF46" s="179"/>
      <c r="GG46" s="179"/>
      <c r="GH46" s="179"/>
      <c r="GI46" s="179"/>
      <c r="GJ46" s="179"/>
      <c r="GK46" s="179"/>
      <c r="GL46" s="179"/>
      <c r="GM46" s="179"/>
      <c r="GN46" s="179"/>
      <c r="GO46" s="179"/>
      <c r="GP46" s="179"/>
      <c r="GQ46" s="179"/>
      <c r="GR46" s="179"/>
      <c r="GS46" s="179"/>
      <c r="GT46" s="179"/>
      <c r="GU46" s="179"/>
      <c r="GV46" s="179"/>
      <c r="GW46" s="179"/>
      <c r="GX46" s="179"/>
      <c r="GY46" s="179"/>
      <c r="GZ46" s="179"/>
      <c r="HA46" s="179"/>
      <c r="HB46" s="179"/>
      <c r="HC46" s="179"/>
      <c r="HD46" s="179"/>
      <c r="HE46" s="179"/>
      <c r="HF46" s="179"/>
      <c r="HG46" s="179"/>
      <c r="HH46" s="179"/>
      <c r="HI46" s="179"/>
      <c r="HJ46" s="179"/>
      <c r="HK46" s="179"/>
      <c r="HL46" s="179"/>
      <c r="HM46" s="179"/>
      <c r="HN46" s="179"/>
      <c r="HO46" s="179"/>
      <c r="HP46" s="179"/>
      <c r="HQ46" s="179"/>
      <c r="HR46" s="179"/>
      <c r="HS46" s="179"/>
      <c r="HT46" s="179"/>
      <c r="HU46" s="179"/>
      <c r="HV46" s="179"/>
      <c r="HW46" s="179"/>
      <c r="HX46" s="179"/>
      <c r="HY46" s="179"/>
      <c r="HZ46" s="179"/>
      <c r="IA46" s="179"/>
      <c r="IB46" s="179"/>
      <c r="IC46" s="179"/>
      <c r="ID46" s="179"/>
      <c r="IE46" s="179"/>
      <c r="IF46" s="179"/>
      <c r="IG46" s="179"/>
      <c r="IH46" s="179"/>
      <c r="II46" s="179"/>
      <c r="IJ46" s="179"/>
      <c r="IK46" s="179"/>
      <c r="IL46" s="179"/>
      <c r="IM46" s="179"/>
      <c r="IN46" s="179"/>
      <c r="IO46" s="179"/>
      <c r="IP46" s="179"/>
    </row>
    <row r="47" s="180" customFormat="1" ht="24" customHeight="1" spans="1:250">
      <c r="A47" s="179"/>
      <c r="B47" s="205"/>
      <c r="C47" s="179"/>
      <c r="D47" s="206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79"/>
      <c r="BG47" s="179"/>
      <c r="BH47" s="179"/>
      <c r="BI47" s="179"/>
      <c r="BJ47" s="179"/>
      <c r="BK47" s="179"/>
      <c r="BL47" s="179"/>
      <c r="BM47" s="179"/>
      <c r="BN47" s="179"/>
      <c r="BO47" s="179"/>
      <c r="BP47" s="179"/>
      <c r="BQ47" s="179"/>
      <c r="BR47" s="179"/>
      <c r="BS47" s="179"/>
      <c r="BT47" s="179"/>
      <c r="BU47" s="179"/>
      <c r="BV47" s="179"/>
      <c r="BW47" s="179"/>
      <c r="BX47" s="179"/>
      <c r="BY47" s="179"/>
      <c r="BZ47" s="179"/>
      <c r="CA47" s="179"/>
      <c r="CB47" s="179"/>
      <c r="CC47" s="179"/>
      <c r="CD47" s="179"/>
      <c r="CE47" s="179"/>
      <c r="CF47" s="179"/>
      <c r="CG47" s="179"/>
      <c r="CH47" s="179"/>
      <c r="CI47" s="179"/>
      <c r="CJ47" s="179"/>
      <c r="CK47" s="179"/>
      <c r="CL47" s="179"/>
      <c r="CM47" s="179"/>
      <c r="CN47" s="179"/>
      <c r="CO47" s="179"/>
      <c r="CP47" s="179"/>
      <c r="CQ47" s="179"/>
      <c r="CR47" s="179"/>
      <c r="CS47" s="179"/>
      <c r="CT47" s="179"/>
      <c r="CU47" s="179"/>
      <c r="CV47" s="179"/>
      <c r="CW47" s="179"/>
      <c r="CX47" s="179"/>
      <c r="CY47" s="179"/>
      <c r="CZ47" s="179"/>
      <c r="DA47" s="179"/>
      <c r="DB47" s="179"/>
      <c r="DC47" s="179"/>
      <c r="DD47" s="179"/>
      <c r="DE47" s="179"/>
      <c r="DF47" s="179"/>
      <c r="DG47" s="179"/>
      <c r="DH47" s="179"/>
      <c r="DI47" s="179"/>
      <c r="DJ47" s="179"/>
      <c r="DK47" s="179"/>
      <c r="DL47" s="179"/>
      <c r="DM47" s="179"/>
      <c r="DN47" s="179"/>
      <c r="DO47" s="179"/>
      <c r="DP47" s="179"/>
      <c r="DQ47" s="179"/>
      <c r="DR47" s="179"/>
      <c r="DS47" s="179"/>
      <c r="DT47" s="179"/>
      <c r="DU47" s="179"/>
      <c r="DV47" s="179"/>
      <c r="DW47" s="179"/>
      <c r="DX47" s="179"/>
      <c r="DY47" s="179"/>
      <c r="DZ47" s="179"/>
      <c r="EA47" s="179"/>
      <c r="EB47" s="179"/>
      <c r="EC47" s="179"/>
      <c r="ED47" s="179"/>
      <c r="EE47" s="179"/>
      <c r="EF47" s="179"/>
      <c r="EG47" s="179"/>
      <c r="EH47" s="179"/>
      <c r="EI47" s="179"/>
      <c r="EJ47" s="179"/>
      <c r="EK47" s="179"/>
      <c r="EL47" s="179"/>
      <c r="EM47" s="179"/>
      <c r="EN47" s="179"/>
      <c r="EO47" s="179"/>
      <c r="EP47" s="179"/>
      <c r="EQ47" s="179"/>
      <c r="ER47" s="179"/>
      <c r="ES47" s="179"/>
      <c r="ET47" s="179"/>
      <c r="EU47" s="179"/>
      <c r="EV47" s="179"/>
      <c r="EW47" s="179"/>
      <c r="EX47" s="179"/>
      <c r="EY47" s="179"/>
      <c r="EZ47" s="179"/>
      <c r="FA47" s="179"/>
      <c r="FB47" s="179"/>
      <c r="FC47" s="179"/>
      <c r="FD47" s="179"/>
      <c r="FE47" s="179"/>
      <c r="FF47" s="179"/>
      <c r="FG47" s="179"/>
      <c r="FH47" s="179"/>
      <c r="FI47" s="179"/>
      <c r="FJ47" s="179"/>
      <c r="FK47" s="179"/>
      <c r="FL47" s="179"/>
      <c r="FM47" s="179"/>
      <c r="FN47" s="179"/>
      <c r="FO47" s="179"/>
      <c r="FP47" s="179"/>
      <c r="FQ47" s="179"/>
      <c r="FR47" s="179"/>
      <c r="FS47" s="179"/>
      <c r="FT47" s="179"/>
      <c r="FU47" s="179"/>
      <c r="FV47" s="179"/>
      <c r="FW47" s="179"/>
      <c r="FX47" s="179"/>
      <c r="FY47" s="179"/>
      <c r="FZ47" s="179"/>
      <c r="GA47" s="179"/>
      <c r="GB47" s="179"/>
      <c r="GC47" s="179"/>
      <c r="GD47" s="179"/>
      <c r="GE47" s="179"/>
      <c r="GF47" s="179"/>
      <c r="GG47" s="179"/>
      <c r="GH47" s="179"/>
      <c r="GI47" s="179"/>
      <c r="GJ47" s="179"/>
      <c r="GK47" s="179"/>
      <c r="GL47" s="179"/>
      <c r="GM47" s="179"/>
      <c r="GN47" s="179"/>
      <c r="GO47" s="179"/>
      <c r="GP47" s="179"/>
      <c r="GQ47" s="179"/>
      <c r="GR47" s="179"/>
      <c r="GS47" s="179"/>
      <c r="GT47" s="179"/>
      <c r="GU47" s="179"/>
      <c r="GV47" s="179"/>
      <c r="GW47" s="179"/>
      <c r="GX47" s="179"/>
      <c r="GY47" s="179"/>
      <c r="GZ47" s="179"/>
      <c r="HA47" s="179"/>
      <c r="HB47" s="179"/>
      <c r="HC47" s="179"/>
      <c r="HD47" s="179"/>
      <c r="HE47" s="179"/>
      <c r="HF47" s="179"/>
      <c r="HG47" s="179"/>
      <c r="HH47" s="179"/>
      <c r="HI47" s="179"/>
      <c r="HJ47" s="179"/>
      <c r="HK47" s="179"/>
      <c r="HL47" s="179"/>
      <c r="HM47" s="179"/>
      <c r="HN47" s="179"/>
      <c r="HO47" s="179"/>
      <c r="HP47" s="179"/>
      <c r="HQ47" s="179"/>
      <c r="HR47" s="179"/>
      <c r="HS47" s="179"/>
      <c r="HT47" s="179"/>
      <c r="HU47" s="179"/>
      <c r="HV47" s="179"/>
      <c r="HW47" s="179"/>
      <c r="HX47" s="179"/>
      <c r="HY47" s="179"/>
      <c r="HZ47" s="179"/>
      <c r="IA47" s="179"/>
      <c r="IB47" s="179"/>
      <c r="IC47" s="179"/>
      <c r="ID47" s="179"/>
      <c r="IE47" s="179"/>
      <c r="IF47" s="179"/>
      <c r="IG47" s="179"/>
      <c r="IH47" s="179"/>
      <c r="II47" s="179"/>
      <c r="IJ47" s="179"/>
      <c r="IK47" s="179"/>
      <c r="IL47" s="179"/>
      <c r="IM47" s="179"/>
      <c r="IN47" s="179"/>
      <c r="IO47" s="179"/>
      <c r="IP47" s="179"/>
    </row>
    <row r="48" s="180" customFormat="1" ht="24" customHeight="1" spans="1:250">
      <c r="A48" s="179"/>
      <c r="B48" s="205"/>
      <c r="C48" s="179"/>
      <c r="D48" s="206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  <c r="AY48" s="179"/>
      <c r="AZ48" s="179"/>
      <c r="BA48" s="179"/>
      <c r="BB48" s="179"/>
      <c r="BC48" s="179"/>
      <c r="BD48" s="179"/>
      <c r="BE48" s="179"/>
      <c r="BF48" s="179"/>
      <c r="BG48" s="179"/>
      <c r="BH48" s="179"/>
      <c r="BI48" s="179"/>
      <c r="BJ48" s="179"/>
      <c r="BK48" s="179"/>
      <c r="BL48" s="179"/>
      <c r="BM48" s="179"/>
      <c r="BN48" s="179"/>
      <c r="BO48" s="179"/>
      <c r="BP48" s="179"/>
      <c r="BQ48" s="179"/>
      <c r="BR48" s="179"/>
      <c r="BS48" s="179"/>
      <c r="BT48" s="179"/>
      <c r="BU48" s="179"/>
      <c r="BV48" s="179"/>
      <c r="BW48" s="179"/>
      <c r="BX48" s="179"/>
      <c r="BY48" s="179"/>
      <c r="BZ48" s="179"/>
      <c r="CA48" s="179"/>
      <c r="CB48" s="179"/>
      <c r="CC48" s="179"/>
      <c r="CD48" s="179"/>
      <c r="CE48" s="179"/>
      <c r="CF48" s="179"/>
      <c r="CG48" s="179"/>
      <c r="CH48" s="179"/>
      <c r="CI48" s="179"/>
      <c r="CJ48" s="179"/>
      <c r="CK48" s="179"/>
      <c r="CL48" s="179"/>
      <c r="CM48" s="179"/>
      <c r="CN48" s="179"/>
      <c r="CO48" s="179"/>
      <c r="CP48" s="179"/>
      <c r="CQ48" s="179"/>
      <c r="CR48" s="179"/>
      <c r="CS48" s="179"/>
      <c r="CT48" s="179"/>
      <c r="CU48" s="179"/>
      <c r="CV48" s="179"/>
      <c r="CW48" s="179"/>
      <c r="CX48" s="179"/>
      <c r="CY48" s="179"/>
      <c r="CZ48" s="179"/>
      <c r="DA48" s="179"/>
      <c r="DB48" s="179"/>
      <c r="DC48" s="179"/>
      <c r="DD48" s="179"/>
      <c r="DE48" s="179"/>
      <c r="DF48" s="179"/>
      <c r="DG48" s="179"/>
      <c r="DH48" s="179"/>
      <c r="DI48" s="179"/>
      <c r="DJ48" s="179"/>
      <c r="DK48" s="179"/>
      <c r="DL48" s="179"/>
      <c r="DM48" s="179"/>
      <c r="DN48" s="179"/>
      <c r="DO48" s="179"/>
      <c r="DP48" s="179"/>
      <c r="DQ48" s="179"/>
      <c r="DR48" s="179"/>
      <c r="DS48" s="179"/>
      <c r="DT48" s="179"/>
      <c r="DU48" s="179"/>
      <c r="DV48" s="179"/>
      <c r="DW48" s="179"/>
      <c r="DX48" s="179"/>
      <c r="DY48" s="179"/>
      <c r="DZ48" s="179"/>
      <c r="EA48" s="179"/>
      <c r="EB48" s="179"/>
      <c r="EC48" s="179"/>
      <c r="ED48" s="179"/>
      <c r="EE48" s="179"/>
      <c r="EF48" s="179"/>
      <c r="EG48" s="179"/>
      <c r="EH48" s="179"/>
      <c r="EI48" s="179"/>
      <c r="EJ48" s="179"/>
      <c r="EK48" s="179"/>
      <c r="EL48" s="179"/>
      <c r="EM48" s="179"/>
      <c r="EN48" s="179"/>
      <c r="EO48" s="179"/>
      <c r="EP48" s="179"/>
      <c r="EQ48" s="179"/>
      <c r="ER48" s="179"/>
      <c r="ES48" s="179"/>
      <c r="ET48" s="179"/>
      <c r="EU48" s="179"/>
      <c r="EV48" s="179"/>
      <c r="EW48" s="179"/>
      <c r="EX48" s="179"/>
      <c r="EY48" s="179"/>
      <c r="EZ48" s="179"/>
      <c r="FA48" s="179"/>
      <c r="FB48" s="179"/>
      <c r="FC48" s="179"/>
      <c r="FD48" s="179"/>
      <c r="FE48" s="179"/>
      <c r="FF48" s="179"/>
      <c r="FG48" s="179"/>
      <c r="FH48" s="179"/>
      <c r="FI48" s="179"/>
      <c r="FJ48" s="179"/>
      <c r="FK48" s="179"/>
      <c r="FL48" s="179"/>
      <c r="FM48" s="179"/>
      <c r="FN48" s="179"/>
      <c r="FO48" s="179"/>
      <c r="FP48" s="179"/>
      <c r="FQ48" s="179"/>
      <c r="FR48" s="179"/>
      <c r="FS48" s="179"/>
      <c r="FT48" s="179"/>
      <c r="FU48" s="179"/>
      <c r="FV48" s="179"/>
      <c r="FW48" s="179"/>
      <c r="FX48" s="179"/>
      <c r="FY48" s="179"/>
      <c r="FZ48" s="179"/>
      <c r="GA48" s="179"/>
      <c r="GB48" s="179"/>
      <c r="GC48" s="179"/>
      <c r="GD48" s="179"/>
      <c r="GE48" s="179"/>
      <c r="GF48" s="179"/>
      <c r="GG48" s="179"/>
      <c r="GH48" s="179"/>
      <c r="GI48" s="179"/>
      <c r="GJ48" s="179"/>
      <c r="GK48" s="179"/>
      <c r="GL48" s="179"/>
      <c r="GM48" s="179"/>
      <c r="GN48" s="179"/>
      <c r="GO48" s="179"/>
      <c r="GP48" s="179"/>
      <c r="GQ48" s="179"/>
      <c r="GR48" s="179"/>
      <c r="GS48" s="179"/>
      <c r="GT48" s="179"/>
      <c r="GU48" s="179"/>
      <c r="GV48" s="179"/>
      <c r="GW48" s="179"/>
      <c r="GX48" s="179"/>
      <c r="GY48" s="179"/>
      <c r="GZ48" s="179"/>
      <c r="HA48" s="179"/>
      <c r="HB48" s="179"/>
      <c r="HC48" s="179"/>
      <c r="HD48" s="179"/>
      <c r="HE48" s="179"/>
      <c r="HF48" s="179"/>
      <c r="HG48" s="179"/>
      <c r="HH48" s="179"/>
      <c r="HI48" s="179"/>
      <c r="HJ48" s="179"/>
      <c r="HK48" s="179"/>
      <c r="HL48" s="179"/>
      <c r="HM48" s="179"/>
      <c r="HN48" s="179"/>
      <c r="HO48" s="179"/>
      <c r="HP48" s="179"/>
      <c r="HQ48" s="179"/>
      <c r="HR48" s="179"/>
      <c r="HS48" s="179"/>
      <c r="HT48" s="179"/>
      <c r="HU48" s="179"/>
      <c r="HV48" s="179"/>
      <c r="HW48" s="179"/>
      <c r="HX48" s="179"/>
      <c r="HY48" s="179"/>
      <c r="HZ48" s="179"/>
      <c r="IA48" s="179"/>
      <c r="IB48" s="179"/>
      <c r="IC48" s="179"/>
      <c r="ID48" s="179"/>
      <c r="IE48" s="179"/>
      <c r="IF48" s="179"/>
      <c r="IG48" s="179"/>
      <c r="IH48" s="179"/>
      <c r="II48" s="179"/>
      <c r="IJ48" s="179"/>
      <c r="IK48" s="179"/>
      <c r="IL48" s="179"/>
      <c r="IM48" s="179"/>
      <c r="IN48" s="179"/>
      <c r="IO48" s="179"/>
      <c r="IP48" s="179"/>
    </row>
    <row r="49" s="180" customFormat="1" ht="24" customHeight="1" spans="1:250">
      <c r="A49" s="179"/>
      <c r="B49" s="205"/>
      <c r="C49" s="179"/>
      <c r="D49" s="206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  <c r="BK49" s="179"/>
      <c r="BL49" s="179"/>
      <c r="BM49" s="179"/>
      <c r="BN49" s="179"/>
      <c r="BO49" s="179"/>
      <c r="BP49" s="179"/>
      <c r="BQ49" s="179"/>
      <c r="BR49" s="179"/>
      <c r="BS49" s="179"/>
      <c r="BT49" s="179"/>
      <c r="BU49" s="179"/>
      <c r="BV49" s="179"/>
      <c r="BW49" s="179"/>
      <c r="BX49" s="179"/>
      <c r="BY49" s="179"/>
      <c r="BZ49" s="179"/>
      <c r="CA49" s="179"/>
      <c r="CB49" s="179"/>
      <c r="CC49" s="179"/>
      <c r="CD49" s="179"/>
      <c r="CE49" s="179"/>
      <c r="CF49" s="179"/>
      <c r="CG49" s="179"/>
      <c r="CH49" s="179"/>
      <c r="CI49" s="179"/>
      <c r="CJ49" s="179"/>
      <c r="CK49" s="179"/>
      <c r="CL49" s="179"/>
      <c r="CM49" s="179"/>
      <c r="CN49" s="179"/>
      <c r="CO49" s="179"/>
      <c r="CP49" s="179"/>
      <c r="CQ49" s="179"/>
      <c r="CR49" s="179"/>
      <c r="CS49" s="179"/>
      <c r="CT49" s="179"/>
      <c r="CU49" s="179"/>
      <c r="CV49" s="179"/>
      <c r="CW49" s="179"/>
      <c r="CX49" s="179"/>
      <c r="CY49" s="179"/>
      <c r="CZ49" s="179"/>
      <c r="DA49" s="179"/>
      <c r="DB49" s="179"/>
      <c r="DC49" s="179"/>
      <c r="DD49" s="179"/>
      <c r="DE49" s="179"/>
      <c r="DF49" s="179"/>
      <c r="DG49" s="179"/>
      <c r="DH49" s="179"/>
      <c r="DI49" s="179"/>
      <c r="DJ49" s="179"/>
      <c r="DK49" s="179"/>
      <c r="DL49" s="179"/>
      <c r="DM49" s="179"/>
      <c r="DN49" s="179"/>
      <c r="DO49" s="179"/>
      <c r="DP49" s="179"/>
      <c r="DQ49" s="179"/>
      <c r="DR49" s="179"/>
      <c r="DS49" s="179"/>
      <c r="DT49" s="179"/>
      <c r="DU49" s="179"/>
      <c r="DV49" s="179"/>
      <c r="DW49" s="179"/>
      <c r="DX49" s="179"/>
      <c r="DY49" s="179"/>
      <c r="DZ49" s="179"/>
      <c r="EA49" s="179"/>
      <c r="EB49" s="179"/>
      <c r="EC49" s="179"/>
      <c r="ED49" s="179"/>
      <c r="EE49" s="179"/>
      <c r="EF49" s="179"/>
      <c r="EG49" s="179"/>
      <c r="EH49" s="179"/>
      <c r="EI49" s="179"/>
      <c r="EJ49" s="179"/>
      <c r="EK49" s="179"/>
      <c r="EL49" s="179"/>
      <c r="EM49" s="179"/>
      <c r="EN49" s="179"/>
      <c r="EO49" s="179"/>
      <c r="EP49" s="179"/>
      <c r="EQ49" s="179"/>
      <c r="ER49" s="179"/>
      <c r="ES49" s="179"/>
      <c r="ET49" s="179"/>
      <c r="EU49" s="179"/>
      <c r="EV49" s="179"/>
      <c r="EW49" s="179"/>
      <c r="EX49" s="179"/>
      <c r="EY49" s="179"/>
      <c r="EZ49" s="179"/>
      <c r="FA49" s="179"/>
      <c r="FB49" s="179"/>
      <c r="FC49" s="179"/>
      <c r="FD49" s="179"/>
      <c r="FE49" s="179"/>
      <c r="FF49" s="179"/>
      <c r="FG49" s="179"/>
      <c r="FH49" s="179"/>
      <c r="FI49" s="179"/>
      <c r="FJ49" s="179"/>
      <c r="FK49" s="179"/>
      <c r="FL49" s="179"/>
      <c r="FM49" s="179"/>
      <c r="FN49" s="179"/>
      <c r="FO49" s="179"/>
      <c r="FP49" s="179"/>
      <c r="FQ49" s="179"/>
      <c r="FR49" s="179"/>
      <c r="FS49" s="179"/>
      <c r="FT49" s="179"/>
      <c r="FU49" s="179"/>
      <c r="FV49" s="179"/>
      <c r="FW49" s="179"/>
      <c r="FX49" s="179"/>
      <c r="FY49" s="179"/>
      <c r="FZ49" s="179"/>
      <c r="GA49" s="179"/>
      <c r="GB49" s="179"/>
      <c r="GC49" s="179"/>
      <c r="GD49" s="179"/>
      <c r="GE49" s="179"/>
      <c r="GF49" s="179"/>
      <c r="GG49" s="179"/>
      <c r="GH49" s="179"/>
      <c r="GI49" s="179"/>
      <c r="GJ49" s="179"/>
      <c r="GK49" s="179"/>
      <c r="GL49" s="179"/>
      <c r="GM49" s="179"/>
      <c r="GN49" s="179"/>
      <c r="GO49" s="179"/>
      <c r="GP49" s="179"/>
      <c r="GQ49" s="179"/>
      <c r="GR49" s="179"/>
      <c r="GS49" s="179"/>
      <c r="GT49" s="179"/>
      <c r="GU49" s="179"/>
      <c r="GV49" s="179"/>
      <c r="GW49" s="179"/>
      <c r="GX49" s="179"/>
      <c r="GY49" s="179"/>
      <c r="GZ49" s="179"/>
      <c r="HA49" s="179"/>
      <c r="HB49" s="179"/>
      <c r="HC49" s="179"/>
      <c r="HD49" s="179"/>
      <c r="HE49" s="179"/>
      <c r="HF49" s="179"/>
      <c r="HG49" s="179"/>
      <c r="HH49" s="179"/>
      <c r="HI49" s="179"/>
      <c r="HJ49" s="179"/>
      <c r="HK49" s="179"/>
      <c r="HL49" s="179"/>
      <c r="HM49" s="179"/>
      <c r="HN49" s="179"/>
      <c r="HO49" s="179"/>
      <c r="HP49" s="179"/>
      <c r="HQ49" s="179"/>
      <c r="HR49" s="179"/>
      <c r="HS49" s="179"/>
      <c r="HT49" s="179"/>
      <c r="HU49" s="179"/>
      <c r="HV49" s="179"/>
      <c r="HW49" s="179"/>
      <c r="HX49" s="179"/>
      <c r="HY49" s="179"/>
      <c r="HZ49" s="179"/>
      <c r="IA49" s="179"/>
      <c r="IB49" s="179"/>
      <c r="IC49" s="179"/>
      <c r="ID49" s="179"/>
      <c r="IE49" s="179"/>
      <c r="IF49" s="179"/>
      <c r="IG49" s="179"/>
      <c r="IH49" s="179"/>
      <c r="II49" s="179"/>
      <c r="IJ49" s="179"/>
      <c r="IK49" s="179"/>
      <c r="IL49" s="179"/>
      <c r="IM49" s="179"/>
      <c r="IN49" s="179"/>
      <c r="IO49" s="179"/>
      <c r="IP49" s="179"/>
    </row>
    <row r="50" s="180" customFormat="1" ht="24" customHeight="1" spans="1:250">
      <c r="A50" s="179"/>
      <c r="B50" s="205"/>
      <c r="C50" s="179"/>
      <c r="D50" s="206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179"/>
      <c r="BN50" s="179"/>
      <c r="BO50" s="179"/>
      <c r="BP50" s="179"/>
      <c r="BQ50" s="179"/>
      <c r="BR50" s="179"/>
      <c r="BS50" s="179"/>
      <c r="BT50" s="179"/>
      <c r="BU50" s="179"/>
      <c r="BV50" s="179"/>
      <c r="BW50" s="179"/>
      <c r="BX50" s="179"/>
      <c r="BY50" s="179"/>
      <c r="BZ50" s="179"/>
      <c r="CA50" s="179"/>
      <c r="CB50" s="179"/>
      <c r="CC50" s="179"/>
      <c r="CD50" s="179"/>
      <c r="CE50" s="179"/>
      <c r="CF50" s="179"/>
      <c r="CG50" s="179"/>
      <c r="CH50" s="179"/>
      <c r="CI50" s="179"/>
      <c r="CJ50" s="179"/>
      <c r="CK50" s="179"/>
      <c r="CL50" s="179"/>
      <c r="CM50" s="179"/>
      <c r="CN50" s="179"/>
      <c r="CO50" s="179"/>
      <c r="CP50" s="179"/>
      <c r="CQ50" s="179"/>
      <c r="CR50" s="179"/>
      <c r="CS50" s="179"/>
      <c r="CT50" s="179"/>
      <c r="CU50" s="179"/>
      <c r="CV50" s="179"/>
      <c r="CW50" s="179"/>
      <c r="CX50" s="179"/>
      <c r="CY50" s="179"/>
      <c r="CZ50" s="179"/>
      <c r="DA50" s="179"/>
      <c r="DB50" s="179"/>
      <c r="DC50" s="179"/>
      <c r="DD50" s="179"/>
      <c r="DE50" s="179"/>
      <c r="DF50" s="179"/>
      <c r="DG50" s="179"/>
      <c r="DH50" s="179"/>
      <c r="DI50" s="179"/>
      <c r="DJ50" s="179"/>
      <c r="DK50" s="179"/>
      <c r="DL50" s="179"/>
      <c r="DM50" s="179"/>
      <c r="DN50" s="179"/>
      <c r="DO50" s="179"/>
      <c r="DP50" s="179"/>
      <c r="DQ50" s="179"/>
      <c r="DR50" s="179"/>
      <c r="DS50" s="179"/>
      <c r="DT50" s="179"/>
      <c r="DU50" s="179"/>
      <c r="DV50" s="179"/>
      <c r="DW50" s="179"/>
      <c r="DX50" s="179"/>
      <c r="DY50" s="179"/>
      <c r="DZ50" s="179"/>
      <c r="EA50" s="179"/>
      <c r="EB50" s="179"/>
      <c r="EC50" s="179"/>
      <c r="ED50" s="179"/>
      <c r="EE50" s="179"/>
      <c r="EF50" s="179"/>
      <c r="EG50" s="179"/>
      <c r="EH50" s="179"/>
      <c r="EI50" s="179"/>
      <c r="EJ50" s="179"/>
      <c r="EK50" s="179"/>
      <c r="EL50" s="179"/>
      <c r="EM50" s="179"/>
      <c r="EN50" s="179"/>
      <c r="EO50" s="179"/>
      <c r="EP50" s="179"/>
      <c r="EQ50" s="179"/>
      <c r="ER50" s="179"/>
      <c r="ES50" s="179"/>
      <c r="ET50" s="179"/>
      <c r="EU50" s="179"/>
      <c r="EV50" s="179"/>
      <c r="EW50" s="179"/>
      <c r="EX50" s="179"/>
      <c r="EY50" s="179"/>
      <c r="EZ50" s="179"/>
      <c r="FA50" s="179"/>
      <c r="FB50" s="179"/>
      <c r="FC50" s="179"/>
      <c r="FD50" s="179"/>
      <c r="FE50" s="179"/>
      <c r="FF50" s="179"/>
      <c r="FG50" s="179"/>
      <c r="FH50" s="179"/>
      <c r="FI50" s="179"/>
      <c r="FJ50" s="179"/>
      <c r="FK50" s="179"/>
      <c r="FL50" s="179"/>
      <c r="FM50" s="179"/>
      <c r="FN50" s="179"/>
      <c r="FO50" s="179"/>
      <c r="FP50" s="179"/>
      <c r="FQ50" s="179"/>
      <c r="FR50" s="179"/>
      <c r="FS50" s="179"/>
      <c r="FT50" s="179"/>
      <c r="FU50" s="179"/>
      <c r="FV50" s="179"/>
      <c r="FW50" s="179"/>
      <c r="FX50" s="179"/>
      <c r="FY50" s="179"/>
      <c r="FZ50" s="179"/>
      <c r="GA50" s="179"/>
      <c r="GB50" s="179"/>
      <c r="GC50" s="179"/>
      <c r="GD50" s="179"/>
      <c r="GE50" s="179"/>
      <c r="GF50" s="179"/>
      <c r="GG50" s="179"/>
      <c r="GH50" s="179"/>
      <c r="GI50" s="179"/>
      <c r="GJ50" s="179"/>
      <c r="GK50" s="179"/>
      <c r="GL50" s="179"/>
      <c r="GM50" s="179"/>
      <c r="GN50" s="179"/>
      <c r="GO50" s="179"/>
      <c r="GP50" s="179"/>
      <c r="GQ50" s="179"/>
      <c r="GR50" s="179"/>
      <c r="GS50" s="179"/>
      <c r="GT50" s="179"/>
      <c r="GU50" s="179"/>
      <c r="GV50" s="179"/>
      <c r="GW50" s="179"/>
      <c r="GX50" s="179"/>
      <c r="GY50" s="179"/>
      <c r="GZ50" s="179"/>
      <c r="HA50" s="179"/>
      <c r="HB50" s="179"/>
      <c r="HC50" s="179"/>
      <c r="HD50" s="179"/>
      <c r="HE50" s="179"/>
      <c r="HF50" s="179"/>
      <c r="HG50" s="179"/>
      <c r="HH50" s="179"/>
      <c r="HI50" s="179"/>
      <c r="HJ50" s="179"/>
      <c r="HK50" s="179"/>
      <c r="HL50" s="179"/>
      <c r="HM50" s="179"/>
      <c r="HN50" s="179"/>
      <c r="HO50" s="179"/>
      <c r="HP50" s="179"/>
      <c r="HQ50" s="179"/>
      <c r="HR50" s="179"/>
      <c r="HS50" s="179"/>
      <c r="HT50" s="179"/>
      <c r="HU50" s="179"/>
      <c r="HV50" s="179"/>
      <c r="HW50" s="179"/>
      <c r="HX50" s="179"/>
      <c r="HY50" s="179"/>
      <c r="HZ50" s="179"/>
      <c r="IA50" s="179"/>
      <c r="IB50" s="179"/>
      <c r="IC50" s="179"/>
      <c r="ID50" s="179"/>
      <c r="IE50" s="179"/>
      <c r="IF50" s="179"/>
      <c r="IG50" s="179"/>
      <c r="IH50" s="179"/>
      <c r="II50" s="179"/>
      <c r="IJ50" s="179"/>
      <c r="IK50" s="179"/>
      <c r="IL50" s="179"/>
      <c r="IM50" s="179"/>
      <c r="IN50" s="179"/>
      <c r="IO50" s="179"/>
      <c r="IP50" s="179"/>
    </row>
    <row r="51" s="180" customFormat="1" ht="24" customHeight="1" spans="1:250">
      <c r="A51" s="179"/>
      <c r="B51" s="205"/>
      <c r="C51" s="179"/>
      <c r="D51" s="206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79"/>
      <c r="AK51" s="179"/>
      <c r="AL51" s="179"/>
      <c r="AM51" s="179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79"/>
      <c r="BG51" s="179"/>
      <c r="BH51" s="179"/>
      <c r="BI51" s="179"/>
      <c r="BJ51" s="179"/>
      <c r="BK51" s="179"/>
      <c r="BL51" s="179"/>
      <c r="BM51" s="179"/>
      <c r="BN51" s="179"/>
      <c r="BO51" s="179"/>
      <c r="BP51" s="179"/>
      <c r="BQ51" s="179"/>
      <c r="BR51" s="179"/>
      <c r="BS51" s="179"/>
      <c r="BT51" s="179"/>
      <c r="BU51" s="179"/>
      <c r="BV51" s="179"/>
      <c r="BW51" s="179"/>
      <c r="BX51" s="179"/>
      <c r="BY51" s="179"/>
      <c r="BZ51" s="179"/>
      <c r="CA51" s="179"/>
      <c r="CB51" s="179"/>
      <c r="CC51" s="179"/>
      <c r="CD51" s="179"/>
      <c r="CE51" s="179"/>
      <c r="CF51" s="179"/>
      <c r="CG51" s="179"/>
      <c r="CH51" s="179"/>
      <c r="CI51" s="179"/>
      <c r="CJ51" s="179"/>
      <c r="CK51" s="179"/>
      <c r="CL51" s="179"/>
      <c r="CM51" s="179"/>
      <c r="CN51" s="179"/>
      <c r="CO51" s="179"/>
      <c r="CP51" s="179"/>
      <c r="CQ51" s="179"/>
      <c r="CR51" s="179"/>
      <c r="CS51" s="179"/>
      <c r="CT51" s="179"/>
      <c r="CU51" s="179"/>
      <c r="CV51" s="179"/>
      <c r="CW51" s="179"/>
      <c r="CX51" s="179"/>
      <c r="CY51" s="179"/>
      <c r="CZ51" s="179"/>
      <c r="DA51" s="179"/>
      <c r="DB51" s="179"/>
      <c r="DC51" s="179"/>
      <c r="DD51" s="179"/>
      <c r="DE51" s="179"/>
      <c r="DF51" s="179"/>
      <c r="DG51" s="179"/>
      <c r="DH51" s="179"/>
      <c r="DI51" s="179"/>
      <c r="DJ51" s="179"/>
      <c r="DK51" s="179"/>
      <c r="DL51" s="179"/>
      <c r="DM51" s="179"/>
      <c r="DN51" s="179"/>
      <c r="DO51" s="179"/>
      <c r="DP51" s="179"/>
      <c r="DQ51" s="179"/>
      <c r="DR51" s="179"/>
      <c r="DS51" s="179"/>
      <c r="DT51" s="179"/>
      <c r="DU51" s="179"/>
      <c r="DV51" s="179"/>
      <c r="DW51" s="179"/>
      <c r="DX51" s="179"/>
      <c r="DY51" s="179"/>
      <c r="DZ51" s="179"/>
      <c r="EA51" s="179"/>
      <c r="EB51" s="179"/>
      <c r="EC51" s="179"/>
      <c r="ED51" s="179"/>
      <c r="EE51" s="179"/>
      <c r="EF51" s="179"/>
      <c r="EG51" s="179"/>
      <c r="EH51" s="179"/>
      <c r="EI51" s="179"/>
      <c r="EJ51" s="179"/>
      <c r="EK51" s="179"/>
      <c r="EL51" s="179"/>
      <c r="EM51" s="179"/>
      <c r="EN51" s="179"/>
      <c r="EO51" s="179"/>
      <c r="EP51" s="179"/>
      <c r="EQ51" s="179"/>
      <c r="ER51" s="179"/>
      <c r="ES51" s="179"/>
      <c r="ET51" s="179"/>
      <c r="EU51" s="179"/>
      <c r="EV51" s="179"/>
      <c r="EW51" s="179"/>
      <c r="EX51" s="179"/>
      <c r="EY51" s="179"/>
      <c r="EZ51" s="179"/>
      <c r="FA51" s="179"/>
      <c r="FB51" s="179"/>
      <c r="FC51" s="179"/>
      <c r="FD51" s="179"/>
      <c r="FE51" s="179"/>
      <c r="FF51" s="179"/>
      <c r="FG51" s="179"/>
      <c r="FH51" s="179"/>
      <c r="FI51" s="179"/>
      <c r="FJ51" s="179"/>
      <c r="FK51" s="179"/>
      <c r="FL51" s="179"/>
      <c r="FM51" s="179"/>
      <c r="FN51" s="179"/>
      <c r="FO51" s="179"/>
      <c r="FP51" s="179"/>
      <c r="FQ51" s="179"/>
      <c r="FR51" s="179"/>
      <c r="FS51" s="179"/>
      <c r="FT51" s="179"/>
      <c r="FU51" s="179"/>
      <c r="FV51" s="179"/>
      <c r="FW51" s="179"/>
      <c r="FX51" s="179"/>
      <c r="FY51" s="179"/>
      <c r="FZ51" s="179"/>
      <c r="GA51" s="179"/>
      <c r="GB51" s="179"/>
      <c r="GC51" s="179"/>
      <c r="GD51" s="179"/>
      <c r="GE51" s="179"/>
      <c r="GF51" s="179"/>
      <c r="GG51" s="179"/>
      <c r="GH51" s="179"/>
      <c r="GI51" s="179"/>
      <c r="GJ51" s="179"/>
      <c r="GK51" s="179"/>
      <c r="GL51" s="179"/>
      <c r="GM51" s="179"/>
      <c r="GN51" s="179"/>
      <c r="GO51" s="179"/>
      <c r="GP51" s="179"/>
      <c r="GQ51" s="179"/>
      <c r="GR51" s="179"/>
      <c r="GS51" s="179"/>
      <c r="GT51" s="179"/>
      <c r="GU51" s="179"/>
      <c r="GV51" s="179"/>
      <c r="GW51" s="179"/>
      <c r="GX51" s="179"/>
      <c r="GY51" s="179"/>
      <c r="GZ51" s="179"/>
      <c r="HA51" s="179"/>
      <c r="HB51" s="179"/>
      <c r="HC51" s="179"/>
      <c r="HD51" s="179"/>
      <c r="HE51" s="179"/>
      <c r="HF51" s="179"/>
      <c r="HG51" s="179"/>
      <c r="HH51" s="179"/>
      <c r="HI51" s="179"/>
      <c r="HJ51" s="179"/>
      <c r="HK51" s="179"/>
      <c r="HL51" s="179"/>
      <c r="HM51" s="179"/>
      <c r="HN51" s="179"/>
      <c r="HO51" s="179"/>
      <c r="HP51" s="179"/>
      <c r="HQ51" s="179"/>
      <c r="HR51" s="179"/>
      <c r="HS51" s="179"/>
      <c r="HT51" s="179"/>
      <c r="HU51" s="179"/>
      <c r="HV51" s="179"/>
      <c r="HW51" s="179"/>
      <c r="HX51" s="179"/>
      <c r="HY51" s="179"/>
      <c r="HZ51" s="179"/>
      <c r="IA51" s="179"/>
      <c r="IB51" s="179"/>
      <c r="IC51" s="179"/>
      <c r="ID51" s="179"/>
      <c r="IE51" s="179"/>
      <c r="IF51" s="179"/>
      <c r="IG51" s="179"/>
      <c r="IH51" s="179"/>
      <c r="II51" s="179"/>
      <c r="IJ51" s="179"/>
      <c r="IK51" s="179"/>
      <c r="IL51" s="179"/>
      <c r="IM51" s="179"/>
      <c r="IN51" s="179"/>
      <c r="IO51" s="179"/>
      <c r="IP51" s="179"/>
    </row>
    <row r="52" s="180" customFormat="1" ht="24" customHeight="1" spans="1:250">
      <c r="A52" s="179"/>
      <c r="B52" s="205"/>
      <c r="C52" s="179"/>
      <c r="D52" s="206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79"/>
      <c r="AK52" s="179"/>
      <c r="AL52" s="179"/>
      <c r="AM52" s="179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  <c r="BD52" s="179"/>
      <c r="BE52" s="179"/>
      <c r="BF52" s="179"/>
      <c r="BG52" s="179"/>
      <c r="BH52" s="179"/>
      <c r="BI52" s="179"/>
      <c r="BJ52" s="179"/>
      <c r="BK52" s="179"/>
      <c r="BL52" s="179"/>
      <c r="BM52" s="179"/>
      <c r="BN52" s="179"/>
      <c r="BO52" s="179"/>
      <c r="BP52" s="179"/>
      <c r="BQ52" s="179"/>
      <c r="BR52" s="179"/>
      <c r="BS52" s="179"/>
      <c r="BT52" s="179"/>
      <c r="BU52" s="179"/>
      <c r="BV52" s="179"/>
      <c r="BW52" s="179"/>
      <c r="BX52" s="179"/>
      <c r="BY52" s="179"/>
      <c r="BZ52" s="179"/>
      <c r="CA52" s="179"/>
      <c r="CB52" s="179"/>
      <c r="CC52" s="179"/>
      <c r="CD52" s="179"/>
      <c r="CE52" s="179"/>
      <c r="CF52" s="179"/>
      <c r="CG52" s="179"/>
      <c r="CH52" s="179"/>
      <c r="CI52" s="179"/>
      <c r="CJ52" s="179"/>
      <c r="CK52" s="179"/>
      <c r="CL52" s="179"/>
      <c r="CM52" s="179"/>
      <c r="CN52" s="179"/>
      <c r="CO52" s="179"/>
      <c r="CP52" s="179"/>
      <c r="CQ52" s="179"/>
      <c r="CR52" s="179"/>
      <c r="CS52" s="179"/>
      <c r="CT52" s="179"/>
      <c r="CU52" s="179"/>
      <c r="CV52" s="179"/>
      <c r="CW52" s="179"/>
      <c r="CX52" s="179"/>
      <c r="CY52" s="179"/>
      <c r="CZ52" s="179"/>
      <c r="DA52" s="179"/>
      <c r="DB52" s="179"/>
      <c r="DC52" s="179"/>
      <c r="DD52" s="179"/>
      <c r="DE52" s="179"/>
      <c r="DF52" s="179"/>
      <c r="DG52" s="179"/>
      <c r="DH52" s="179"/>
      <c r="DI52" s="179"/>
      <c r="DJ52" s="179"/>
      <c r="DK52" s="179"/>
      <c r="DL52" s="179"/>
      <c r="DM52" s="179"/>
      <c r="DN52" s="179"/>
      <c r="DO52" s="179"/>
      <c r="DP52" s="179"/>
      <c r="DQ52" s="179"/>
      <c r="DR52" s="179"/>
      <c r="DS52" s="179"/>
      <c r="DT52" s="179"/>
      <c r="DU52" s="179"/>
      <c r="DV52" s="179"/>
      <c r="DW52" s="179"/>
      <c r="DX52" s="179"/>
      <c r="DY52" s="179"/>
      <c r="DZ52" s="179"/>
      <c r="EA52" s="179"/>
      <c r="EB52" s="179"/>
      <c r="EC52" s="179"/>
      <c r="ED52" s="179"/>
      <c r="EE52" s="179"/>
      <c r="EF52" s="179"/>
      <c r="EG52" s="179"/>
      <c r="EH52" s="179"/>
      <c r="EI52" s="179"/>
      <c r="EJ52" s="179"/>
      <c r="EK52" s="179"/>
      <c r="EL52" s="179"/>
      <c r="EM52" s="179"/>
      <c r="EN52" s="179"/>
      <c r="EO52" s="179"/>
      <c r="EP52" s="179"/>
      <c r="EQ52" s="179"/>
      <c r="ER52" s="179"/>
      <c r="ES52" s="179"/>
      <c r="ET52" s="179"/>
      <c r="EU52" s="179"/>
      <c r="EV52" s="179"/>
      <c r="EW52" s="179"/>
      <c r="EX52" s="179"/>
      <c r="EY52" s="179"/>
      <c r="EZ52" s="179"/>
      <c r="FA52" s="179"/>
      <c r="FB52" s="179"/>
      <c r="FC52" s="179"/>
      <c r="FD52" s="179"/>
      <c r="FE52" s="179"/>
      <c r="FF52" s="179"/>
      <c r="FG52" s="179"/>
      <c r="FH52" s="179"/>
      <c r="FI52" s="179"/>
      <c r="FJ52" s="179"/>
      <c r="FK52" s="179"/>
      <c r="FL52" s="179"/>
      <c r="FM52" s="179"/>
      <c r="FN52" s="179"/>
      <c r="FO52" s="179"/>
      <c r="FP52" s="179"/>
      <c r="FQ52" s="179"/>
      <c r="FR52" s="179"/>
      <c r="FS52" s="179"/>
      <c r="FT52" s="179"/>
      <c r="FU52" s="179"/>
      <c r="FV52" s="179"/>
      <c r="FW52" s="179"/>
      <c r="FX52" s="179"/>
      <c r="FY52" s="179"/>
      <c r="FZ52" s="179"/>
      <c r="GA52" s="179"/>
      <c r="GB52" s="179"/>
      <c r="GC52" s="179"/>
      <c r="GD52" s="179"/>
      <c r="GE52" s="179"/>
      <c r="GF52" s="179"/>
      <c r="GG52" s="179"/>
      <c r="GH52" s="179"/>
      <c r="GI52" s="179"/>
      <c r="GJ52" s="179"/>
      <c r="GK52" s="179"/>
      <c r="GL52" s="179"/>
      <c r="GM52" s="179"/>
      <c r="GN52" s="179"/>
      <c r="GO52" s="179"/>
      <c r="GP52" s="179"/>
      <c r="GQ52" s="179"/>
      <c r="GR52" s="179"/>
      <c r="GS52" s="179"/>
      <c r="GT52" s="179"/>
      <c r="GU52" s="179"/>
      <c r="GV52" s="179"/>
      <c r="GW52" s="179"/>
      <c r="GX52" s="179"/>
      <c r="GY52" s="179"/>
      <c r="GZ52" s="179"/>
      <c r="HA52" s="179"/>
      <c r="HB52" s="179"/>
      <c r="HC52" s="179"/>
      <c r="HD52" s="179"/>
      <c r="HE52" s="179"/>
      <c r="HF52" s="179"/>
      <c r="HG52" s="179"/>
      <c r="HH52" s="179"/>
      <c r="HI52" s="179"/>
      <c r="HJ52" s="179"/>
      <c r="HK52" s="179"/>
      <c r="HL52" s="179"/>
      <c r="HM52" s="179"/>
      <c r="HN52" s="179"/>
      <c r="HO52" s="179"/>
      <c r="HP52" s="179"/>
      <c r="HQ52" s="179"/>
      <c r="HR52" s="179"/>
      <c r="HS52" s="179"/>
      <c r="HT52" s="179"/>
      <c r="HU52" s="179"/>
      <c r="HV52" s="179"/>
      <c r="HW52" s="179"/>
      <c r="HX52" s="179"/>
      <c r="HY52" s="179"/>
      <c r="HZ52" s="179"/>
      <c r="IA52" s="179"/>
      <c r="IB52" s="179"/>
      <c r="IC52" s="179"/>
      <c r="ID52" s="179"/>
      <c r="IE52" s="179"/>
      <c r="IF52" s="179"/>
      <c r="IG52" s="179"/>
      <c r="IH52" s="179"/>
      <c r="II52" s="179"/>
      <c r="IJ52" s="179"/>
      <c r="IK52" s="179"/>
      <c r="IL52" s="179"/>
      <c r="IM52" s="179"/>
      <c r="IN52" s="179"/>
      <c r="IO52" s="179"/>
      <c r="IP52" s="179"/>
    </row>
    <row r="53" s="180" customFormat="1" ht="24" customHeight="1" spans="1:250">
      <c r="A53" s="179"/>
      <c r="B53" s="205"/>
      <c r="C53" s="179"/>
      <c r="D53" s="206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179"/>
      <c r="BK53" s="179"/>
      <c r="BL53" s="179"/>
      <c r="BM53" s="179"/>
      <c r="BN53" s="179"/>
      <c r="BO53" s="179"/>
      <c r="BP53" s="179"/>
      <c r="BQ53" s="179"/>
      <c r="BR53" s="179"/>
      <c r="BS53" s="179"/>
      <c r="BT53" s="179"/>
      <c r="BU53" s="179"/>
      <c r="BV53" s="179"/>
      <c r="BW53" s="179"/>
      <c r="BX53" s="179"/>
      <c r="BY53" s="179"/>
      <c r="BZ53" s="179"/>
      <c r="CA53" s="179"/>
      <c r="CB53" s="179"/>
      <c r="CC53" s="179"/>
      <c r="CD53" s="179"/>
      <c r="CE53" s="179"/>
      <c r="CF53" s="179"/>
      <c r="CG53" s="179"/>
      <c r="CH53" s="179"/>
      <c r="CI53" s="179"/>
      <c r="CJ53" s="179"/>
      <c r="CK53" s="179"/>
      <c r="CL53" s="179"/>
      <c r="CM53" s="179"/>
      <c r="CN53" s="179"/>
      <c r="CO53" s="179"/>
      <c r="CP53" s="179"/>
      <c r="CQ53" s="179"/>
      <c r="CR53" s="179"/>
      <c r="CS53" s="179"/>
      <c r="CT53" s="179"/>
      <c r="CU53" s="179"/>
      <c r="CV53" s="179"/>
      <c r="CW53" s="179"/>
      <c r="CX53" s="179"/>
      <c r="CY53" s="179"/>
      <c r="CZ53" s="179"/>
      <c r="DA53" s="179"/>
      <c r="DB53" s="179"/>
      <c r="DC53" s="179"/>
      <c r="DD53" s="179"/>
      <c r="DE53" s="179"/>
      <c r="DF53" s="179"/>
      <c r="DG53" s="179"/>
      <c r="DH53" s="179"/>
      <c r="DI53" s="179"/>
      <c r="DJ53" s="179"/>
      <c r="DK53" s="179"/>
      <c r="DL53" s="179"/>
      <c r="DM53" s="179"/>
      <c r="DN53" s="179"/>
      <c r="DO53" s="179"/>
      <c r="DP53" s="179"/>
      <c r="DQ53" s="179"/>
      <c r="DR53" s="179"/>
      <c r="DS53" s="179"/>
      <c r="DT53" s="179"/>
      <c r="DU53" s="179"/>
      <c r="DV53" s="179"/>
      <c r="DW53" s="179"/>
      <c r="DX53" s="179"/>
      <c r="DY53" s="179"/>
      <c r="DZ53" s="179"/>
      <c r="EA53" s="179"/>
      <c r="EB53" s="179"/>
      <c r="EC53" s="179"/>
      <c r="ED53" s="179"/>
      <c r="EE53" s="179"/>
      <c r="EF53" s="179"/>
      <c r="EG53" s="179"/>
      <c r="EH53" s="179"/>
      <c r="EI53" s="179"/>
      <c r="EJ53" s="179"/>
      <c r="EK53" s="179"/>
      <c r="EL53" s="179"/>
      <c r="EM53" s="179"/>
      <c r="EN53" s="179"/>
      <c r="EO53" s="179"/>
      <c r="EP53" s="179"/>
      <c r="EQ53" s="179"/>
      <c r="ER53" s="179"/>
      <c r="ES53" s="179"/>
      <c r="ET53" s="179"/>
      <c r="EU53" s="179"/>
      <c r="EV53" s="179"/>
      <c r="EW53" s="179"/>
      <c r="EX53" s="179"/>
      <c r="EY53" s="179"/>
      <c r="EZ53" s="179"/>
      <c r="FA53" s="179"/>
      <c r="FB53" s="179"/>
      <c r="FC53" s="179"/>
      <c r="FD53" s="179"/>
      <c r="FE53" s="179"/>
      <c r="FF53" s="179"/>
      <c r="FG53" s="179"/>
      <c r="FH53" s="179"/>
      <c r="FI53" s="179"/>
      <c r="FJ53" s="179"/>
      <c r="FK53" s="179"/>
      <c r="FL53" s="179"/>
      <c r="FM53" s="179"/>
      <c r="FN53" s="179"/>
      <c r="FO53" s="179"/>
      <c r="FP53" s="179"/>
      <c r="FQ53" s="179"/>
      <c r="FR53" s="179"/>
      <c r="FS53" s="179"/>
      <c r="FT53" s="179"/>
      <c r="FU53" s="179"/>
      <c r="FV53" s="179"/>
      <c r="FW53" s="179"/>
      <c r="FX53" s="179"/>
      <c r="FY53" s="179"/>
      <c r="FZ53" s="179"/>
      <c r="GA53" s="179"/>
      <c r="GB53" s="179"/>
      <c r="GC53" s="179"/>
      <c r="GD53" s="179"/>
      <c r="GE53" s="179"/>
      <c r="GF53" s="179"/>
      <c r="GG53" s="179"/>
      <c r="GH53" s="179"/>
      <c r="GI53" s="179"/>
      <c r="GJ53" s="179"/>
      <c r="GK53" s="179"/>
      <c r="GL53" s="179"/>
      <c r="GM53" s="179"/>
      <c r="GN53" s="179"/>
      <c r="GO53" s="179"/>
      <c r="GP53" s="179"/>
      <c r="GQ53" s="179"/>
      <c r="GR53" s="179"/>
      <c r="GS53" s="179"/>
      <c r="GT53" s="179"/>
      <c r="GU53" s="179"/>
      <c r="GV53" s="179"/>
      <c r="GW53" s="179"/>
      <c r="GX53" s="179"/>
      <c r="GY53" s="179"/>
      <c r="GZ53" s="179"/>
      <c r="HA53" s="179"/>
      <c r="HB53" s="179"/>
      <c r="HC53" s="179"/>
      <c r="HD53" s="179"/>
      <c r="HE53" s="179"/>
      <c r="HF53" s="179"/>
      <c r="HG53" s="179"/>
      <c r="HH53" s="179"/>
      <c r="HI53" s="179"/>
      <c r="HJ53" s="179"/>
      <c r="HK53" s="179"/>
      <c r="HL53" s="179"/>
      <c r="HM53" s="179"/>
      <c r="HN53" s="179"/>
      <c r="HO53" s="179"/>
      <c r="HP53" s="179"/>
      <c r="HQ53" s="179"/>
      <c r="HR53" s="179"/>
      <c r="HS53" s="179"/>
      <c r="HT53" s="179"/>
      <c r="HU53" s="179"/>
      <c r="HV53" s="179"/>
      <c r="HW53" s="179"/>
      <c r="HX53" s="179"/>
      <c r="HY53" s="179"/>
      <c r="HZ53" s="179"/>
      <c r="IA53" s="179"/>
      <c r="IB53" s="179"/>
      <c r="IC53" s="179"/>
      <c r="ID53" s="179"/>
      <c r="IE53" s="179"/>
      <c r="IF53" s="179"/>
      <c r="IG53" s="179"/>
      <c r="IH53" s="179"/>
      <c r="II53" s="179"/>
      <c r="IJ53" s="179"/>
      <c r="IK53" s="179"/>
      <c r="IL53" s="179"/>
      <c r="IM53" s="179"/>
      <c r="IN53" s="179"/>
      <c r="IO53" s="179"/>
      <c r="IP53" s="179"/>
    </row>
    <row r="54" s="180" customFormat="1" ht="24" customHeight="1" spans="1:250">
      <c r="A54" s="179"/>
      <c r="B54" s="205"/>
      <c r="C54" s="179"/>
      <c r="D54" s="206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  <c r="AJ54" s="179"/>
      <c r="AK54" s="179"/>
      <c r="AL54" s="179"/>
      <c r="AM54" s="179"/>
      <c r="AN54" s="179"/>
      <c r="AO54" s="179"/>
      <c r="AP54" s="179"/>
      <c r="AQ54" s="179"/>
      <c r="AR54" s="179"/>
      <c r="AS54" s="179"/>
      <c r="AT54" s="179"/>
      <c r="AU54" s="179"/>
      <c r="AV54" s="179"/>
      <c r="AW54" s="179"/>
      <c r="AX54" s="179"/>
      <c r="AY54" s="179"/>
      <c r="AZ54" s="179"/>
      <c r="BA54" s="179"/>
      <c r="BB54" s="179"/>
      <c r="BC54" s="179"/>
      <c r="BD54" s="179"/>
      <c r="BE54" s="179"/>
      <c r="BF54" s="179"/>
      <c r="BG54" s="179"/>
      <c r="BH54" s="179"/>
      <c r="BI54" s="179"/>
      <c r="BJ54" s="179"/>
      <c r="BK54" s="179"/>
      <c r="BL54" s="179"/>
      <c r="BM54" s="179"/>
      <c r="BN54" s="179"/>
      <c r="BO54" s="179"/>
      <c r="BP54" s="179"/>
      <c r="BQ54" s="179"/>
      <c r="BR54" s="179"/>
      <c r="BS54" s="179"/>
      <c r="BT54" s="179"/>
      <c r="BU54" s="179"/>
      <c r="BV54" s="179"/>
      <c r="BW54" s="179"/>
      <c r="BX54" s="179"/>
      <c r="BY54" s="179"/>
      <c r="BZ54" s="179"/>
      <c r="CA54" s="179"/>
      <c r="CB54" s="179"/>
      <c r="CC54" s="179"/>
      <c r="CD54" s="179"/>
      <c r="CE54" s="179"/>
      <c r="CF54" s="179"/>
      <c r="CG54" s="179"/>
      <c r="CH54" s="179"/>
      <c r="CI54" s="179"/>
      <c r="CJ54" s="179"/>
      <c r="CK54" s="179"/>
      <c r="CL54" s="179"/>
      <c r="CM54" s="179"/>
      <c r="CN54" s="179"/>
      <c r="CO54" s="179"/>
      <c r="CP54" s="179"/>
      <c r="CQ54" s="179"/>
      <c r="CR54" s="179"/>
      <c r="CS54" s="179"/>
      <c r="CT54" s="179"/>
      <c r="CU54" s="179"/>
      <c r="CV54" s="179"/>
      <c r="CW54" s="179"/>
      <c r="CX54" s="179"/>
      <c r="CY54" s="179"/>
      <c r="CZ54" s="179"/>
      <c r="DA54" s="179"/>
      <c r="DB54" s="179"/>
      <c r="DC54" s="179"/>
      <c r="DD54" s="179"/>
      <c r="DE54" s="179"/>
      <c r="DF54" s="179"/>
      <c r="DG54" s="179"/>
      <c r="DH54" s="179"/>
      <c r="DI54" s="179"/>
      <c r="DJ54" s="179"/>
      <c r="DK54" s="179"/>
      <c r="DL54" s="179"/>
      <c r="DM54" s="179"/>
      <c r="DN54" s="179"/>
      <c r="DO54" s="179"/>
      <c r="DP54" s="179"/>
      <c r="DQ54" s="179"/>
      <c r="DR54" s="179"/>
      <c r="DS54" s="179"/>
      <c r="DT54" s="179"/>
      <c r="DU54" s="179"/>
      <c r="DV54" s="179"/>
      <c r="DW54" s="179"/>
      <c r="DX54" s="179"/>
      <c r="DY54" s="179"/>
      <c r="DZ54" s="179"/>
      <c r="EA54" s="179"/>
      <c r="EB54" s="179"/>
      <c r="EC54" s="179"/>
      <c r="ED54" s="179"/>
      <c r="EE54" s="179"/>
      <c r="EF54" s="179"/>
      <c r="EG54" s="179"/>
      <c r="EH54" s="179"/>
      <c r="EI54" s="179"/>
      <c r="EJ54" s="179"/>
      <c r="EK54" s="179"/>
      <c r="EL54" s="179"/>
      <c r="EM54" s="179"/>
      <c r="EN54" s="179"/>
      <c r="EO54" s="179"/>
      <c r="EP54" s="179"/>
      <c r="EQ54" s="179"/>
      <c r="ER54" s="179"/>
      <c r="ES54" s="179"/>
      <c r="ET54" s="179"/>
      <c r="EU54" s="179"/>
      <c r="EV54" s="179"/>
      <c r="EW54" s="179"/>
      <c r="EX54" s="179"/>
      <c r="EY54" s="179"/>
      <c r="EZ54" s="179"/>
      <c r="FA54" s="179"/>
      <c r="FB54" s="179"/>
      <c r="FC54" s="179"/>
      <c r="FD54" s="179"/>
      <c r="FE54" s="179"/>
      <c r="FF54" s="179"/>
      <c r="FG54" s="179"/>
      <c r="FH54" s="179"/>
      <c r="FI54" s="179"/>
      <c r="FJ54" s="179"/>
      <c r="FK54" s="179"/>
      <c r="FL54" s="179"/>
      <c r="FM54" s="179"/>
      <c r="FN54" s="179"/>
      <c r="FO54" s="179"/>
      <c r="FP54" s="179"/>
      <c r="FQ54" s="179"/>
      <c r="FR54" s="179"/>
      <c r="FS54" s="179"/>
      <c r="FT54" s="179"/>
      <c r="FU54" s="179"/>
      <c r="FV54" s="179"/>
      <c r="FW54" s="179"/>
      <c r="FX54" s="179"/>
      <c r="FY54" s="179"/>
      <c r="FZ54" s="179"/>
      <c r="GA54" s="179"/>
      <c r="GB54" s="179"/>
      <c r="GC54" s="179"/>
      <c r="GD54" s="179"/>
      <c r="GE54" s="179"/>
      <c r="GF54" s="179"/>
      <c r="GG54" s="179"/>
      <c r="GH54" s="179"/>
      <c r="GI54" s="179"/>
      <c r="GJ54" s="179"/>
      <c r="GK54" s="179"/>
      <c r="GL54" s="179"/>
      <c r="GM54" s="179"/>
      <c r="GN54" s="179"/>
      <c r="GO54" s="179"/>
      <c r="GP54" s="179"/>
      <c r="GQ54" s="179"/>
      <c r="GR54" s="179"/>
      <c r="GS54" s="179"/>
      <c r="GT54" s="179"/>
      <c r="GU54" s="179"/>
      <c r="GV54" s="179"/>
      <c r="GW54" s="179"/>
      <c r="GX54" s="179"/>
      <c r="GY54" s="179"/>
      <c r="GZ54" s="179"/>
      <c r="HA54" s="179"/>
      <c r="HB54" s="179"/>
      <c r="HC54" s="179"/>
      <c r="HD54" s="179"/>
      <c r="HE54" s="179"/>
      <c r="HF54" s="179"/>
      <c r="HG54" s="179"/>
      <c r="HH54" s="179"/>
      <c r="HI54" s="179"/>
      <c r="HJ54" s="179"/>
      <c r="HK54" s="179"/>
      <c r="HL54" s="179"/>
      <c r="HM54" s="179"/>
      <c r="HN54" s="179"/>
      <c r="HO54" s="179"/>
      <c r="HP54" s="179"/>
      <c r="HQ54" s="179"/>
      <c r="HR54" s="179"/>
      <c r="HS54" s="179"/>
      <c r="HT54" s="179"/>
      <c r="HU54" s="179"/>
      <c r="HV54" s="179"/>
      <c r="HW54" s="179"/>
      <c r="HX54" s="179"/>
      <c r="HY54" s="179"/>
      <c r="HZ54" s="179"/>
      <c r="IA54" s="179"/>
      <c r="IB54" s="179"/>
      <c r="IC54" s="179"/>
      <c r="ID54" s="179"/>
      <c r="IE54" s="179"/>
      <c r="IF54" s="179"/>
      <c r="IG54" s="179"/>
      <c r="IH54" s="179"/>
      <c r="II54" s="179"/>
      <c r="IJ54" s="179"/>
      <c r="IK54" s="179"/>
      <c r="IL54" s="179"/>
      <c r="IM54" s="179"/>
      <c r="IN54" s="179"/>
      <c r="IO54" s="179"/>
      <c r="IP54" s="179"/>
    </row>
    <row r="55" s="180" customFormat="1" ht="24" customHeight="1" spans="1:250">
      <c r="A55" s="179"/>
      <c r="B55" s="205"/>
      <c r="C55" s="179"/>
      <c r="D55" s="206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  <c r="AI55" s="179"/>
      <c r="AJ55" s="179"/>
      <c r="AK55" s="179"/>
      <c r="AL55" s="179"/>
      <c r="AM55" s="179"/>
      <c r="AN55" s="179"/>
      <c r="AO55" s="179"/>
      <c r="AP55" s="179"/>
      <c r="AQ55" s="179"/>
      <c r="AR55" s="179"/>
      <c r="AS55" s="179"/>
      <c r="AT55" s="179"/>
      <c r="AU55" s="179"/>
      <c r="AV55" s="179"/>
      <c r="AW55" s="179"/>
      <c r="AX55" s="179"/>
      <c r="AY55" s="179"/>
      <c r="AZ55" s="179"/>
      <c r="BA55" s="179"/>
      <c r="BB55" s="179"/>
      <c r="BC55" s="179"/>
      <c r="BD55" s="179"/>
      <c r="BE55" s="179"/>
      <c r="BF55" s="179"/>
      <c r="BG55" s="179"/>
      <c r="BH55" s="179"/>
      <c r="BI55" s="179"/>
      <c r="BJ55" s="179"/>
      <c r="BK55" s="179"/>
      <c r="BL55" s="179"/>
      <c r="BM55" s="179"/>
      <c r="BN55" s="179"/>
      <c r="BO55" s="179"/>
      <c r="BP55" s="179"/>
      <c r="BQ55" s="179"/>
      <c r="BR55" s="179"/>
      <c r="BS55" s="179"/>
      <c r="BT55" s="179"/>
      <c r="BU55" s="179"/>
      <c r="BV55" s="179"/>
      <c r="BW55" s="179"/>
      <c r="BX55" s="179"/>
      <c r="BY55" s="179"/>
      <c r="BZ55" s="179"/>
      <c r="CA55" s="179"/>
      <c r="CB55" s="179"/>
      <c r="CC55" s="179"/>
      <c r="CD55" s="179"/>
      <c r="CE55" s="179"/>
      <c r="CF55" s="179"/>
      <c r="CG55" s="179"/>
      <c r="CH55" s="179"/>
      <c r="CI55" s="179"/>
      <c r="CJ55" s="179"/>
      <c r="CK55" s="179"/>
      <c r="CL55" s="179"/>
      <c r="CM55" s="179"/>
      <c r="CN55" s="179"/>
      <c r="CO55" s="179"/>
      <c r="CP55" s="179"/>
      <c r="CQ55" s="179"/>
      <c r="CR55" s="179"/>
      <c r="CS55" s="179"/>
      <c r="CT55" s="179"/>
      <c r="CU55" s="179"/>
      <c r="CV55" s="179"/>
      <c r="CW55" s="179"/>
      <c r="CX55" s="179"/>
      <c r="CY55" s="179"/>
      <c r="CZ55" s="179"/>
      <c r="DA55" s="179"/>
      <c r="DB55" s="179"/>
      <c r="DC55" s="179"/>
      <c r="DD55" s="179"/>
      <c r="DE55" s="179"/>
      <c r="DF55" s="179"/>
      <c r="DG55" s="179"/>
      <c r="DH55" s="179"/>
      <c r="DI55" s="179"/>
      <c r="DJ55" s="179"/>
      <c r="DK55" s="179"/>
      <c r="DL55" s="179"/>
      <c r="DM55" s="179"/>
      <c r="DN55" s="179"/>
      <c r="DO55" s="179"/>
      <c r="DP55" s="179"/>
      <c r="DQ55" s="179"/>
      <c r="DR55" s="179"/>
      <c r="DS55" s="179"/>
      <c r="DT55" s="179"/>
      <c r="DU55" s="179"/>
      <c r="DV55" s="179"/>
      <c r="DW55" s="179"/>
      <c r="DX55" s="179"/>
      <c r="DY55" s="179"/>
      <c r="DZ55" s="179"/>
      <c r="EA55" s="179"/>
      <c r="EB55" s="179"/>
      <c r="EC55" s="179"/>
      <c r="ED55" s="179"/>
      <c r="EE55" s="179"/>
      <c r="EF55" s="179"/>
      <c r="EG55" s="179"/>
      <c r="EH55" s="179"/>
      <c r="EI55" s="179"/>
      <c r="EJ55" s="179"/>
      <c r="EK55" s="179"/>
      <c r="EL55" s="179"/>
      <c r="EM55" s="179"/>
      <c r="EN55" s="179"/>
      <c r="EO55" s="179"/>
      <c r="EP55" s="179"/>
      <c r="EQ55" s="179"/>
      <c r="ER55" s="179"/>
      <c r="ES55" s="179"/>
      <c r="ET55" s="179"/>
      <c r="EU55" s="179"/>
      <c r="EV55" s="179"/>
      <c r="EW55" s="179"/>
      <c r="EX55" s="179"/>
      <c r="EY55" s="179"/>
      <c r="EZ55" s="179"/>
      <c r="FA55" s="179"/>
      <c r="FB55" s="179"/>
      <c r="FC55" s="179"/>
      <c r="FD55" s="179"/>
      <c r="FE55" s="179"/>
      <c r="FF55" s="179"/>
      <c r="FG55" s="179"/>
      <c r="FH55" s="179"/>
      <c r="FI55" s="179"/>
      <c r="FJ55" s="179"/>
      <c r="FK55" s="179"/>
      <c r="FL55" s="179"/>
      <c r="FM55" s="179"/>
      <c r="FN55" s="179"/>
      <c r="FO55" s="179"/>
      <c r="FP55" s="179"/>
      <c r="FQ55" s="179"/>
      <c r="FR55" s="179"/>
      <c r="FS55" s="179"/>
      <c r="FT55" s="179"/>
      <c r="FU55" s="179"/>
      <c r="FV55" s="179"/>
      <c r="FW55" s="179"/>
      <c r="FX55" s="179"/>
      <c r="FY55" s="179"/>
      <c r="FZ55" s="179"/>
      <c r="GA55" s="179"/>
      <c r="GB55" s="179"/>
      <c r="GC55" s="179"/>
      <c r="GD55" s="179"/>
      <c r="GE55" s="179"/>
      <c r="GF55" s="179"/>
      <c r="GG55" s="179"/>
      <c r="GH55" s="179"/>
      <c r="GI55" s="179"/>
      <c r="GJ55" s="179"/>
      <c r="GK55" s="179"/>
      <c r="GL55" s="179"/>
      <c r="GM55" s="179"/>
      <c r="GN55" s="179"/>
      <c r="GO55" s="179"/>
      <c r="GP55" s="179"/>
      <c r="GQ55" s="179"/>
      <c r="GR55" s="179"/>
      <c r="GS55" s="179"/>
      <c r="GT55" s="179"/>
      <c r="GU55" s="179"/>
      <c r="GV55" s="179"/>
      <c r="GW55" s="179"/>
      <c r="GX55" s="179"/>
      <c r="GY55" s="179"/>
      <c r="GZ55" s="179"/>
      <c r="HA55" s="179"/>
      <c r="HB55" s="179"/>
      <c r="HC55" s="179"/>
      <c r="HD55" s="179"/>
      <c r="HE55" s="179"/>
      <c r="HF55" s="179"/>
      <c r="HG55" s="179"/>
      <c r="HH55" s="179"/>
      <c r="HI55" s="179"/>
      <c r="HJ55" s="179"/>
      <c r="HK55" s="179"/>
      <c r="HL55" s="179"/>
      <c r="HM55" s="179"/>
      <c r="HN55" s="179"/>
      <c r="HO55" s="179"/>
      <c r="HP55" s="179"/>
      <c r="HQ55" s="179"/>
      <c r="HR55" s="179"/>
      <c r="HS55" s="179"/>
      <c r="HT55" s="179"/>
      <c r="HU55" s="179"/>
      <c r="HV55" s="179"/>
      <c r="HW55" s="179"/>
      <c r="HX55" s="179"/>
      <c r="HY55" s="179"/>
      <c r="HZ55" s="179"/>
      <c r="IA55" s="179"/>
      <c r="IB55" s="179"/>
      <c r="IC55" s="179"/>
      <c r="ID55" s="179"/>
      <c r="IE55" s="179"/>
      <c r="IF55" s="179"/>
      <c r="IG55" s="179"/>
      <c r="IH55" s="179"/>
      <c r="II55" s="179"/>
      <c r="IJ55" s="179"/>
      <c r="IK55" s="179"/>
      <c r="IL55" s="179"/>
      <c r="IM55" s="179"/>
      <c r="IN55" s="179"/>
      <c r="IO55" s="179"/>
      <c r="IP55" s="179"/>
    </row>
    <row r="56" s="180" customFormat="1" ht="24" customHeight="1" spans="1:250">
      <c r="A56" s="179"/>
      <c r="B56" s="205"/>
      <c r="C56" s="179"/>
      <c r="D56" s="206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  <c r="AN56" s="179"/>
      <c r="AO56" s="179"/>
      <c r="AP56" s="179"/>
      <c r="AQ56" s="179"/>
      <c r="AR56" s="179"/>
      <c r="AS56" s="179"/>
      <c r="AT56" s="179"/>
      <c r="AU56" s="179"/>
      <c r="AV56" s="179"/>
      <c r="AW56" s="179"/>
      <c r="AX56" s="179"/>
      <c r="AY56" s="179"/>
      <c r="AZ56" s="179"/>
      <c r="BA56" s="179"/>
      <c r="BB56" s="179"/>
      <c r="BC56" s="179"/>
      <c r="BD56" s="179"/>
      <c r="BE56" s="179"/>
      <c r="BF56" s="179"/>
      <c r="BG56" s="179"/>
      <c r="BH56" s="179"/>
      <c r="BI56" s="179"/>
      <c r="BJ56" s="179"/>
      <c r="BK56" s="179"/>
      <c r="BL56" s="179"/>
      <c r="BM56" s="179"/>
      <c r="BN56" s="179"/>
      <c r="BO56" s="179"/>
      <c r="BP56" s="179"/>
      <c r="BQ56" s="179"/>
      <c r="BR56" s="179"/>
      <c r="BS56" s="179"/>
      <c r="BT56" s="179"/>
      <c r="BU56" s="179"/>
      <c r="BV56" s="179"/>
      <c r="BW56" s="179"/>
      <c r="BX56" s="179"/>
      <c r="BY56" s="179"/>
      <c r="BZ56" s="179"/>
      <c r="CA56" s="179"/>
      <c r="CB56" s="179"/>
      <c r="CC56" s="179"/>
      <c r="CD56" s="179"/>
      <c r="CE56" s="179"/>
      <c r="CF56" s="179"/>
      <c r="CG56" s="179"/>
      <c r="CH56" s="179"/>
      <c r="CI56" s="179"/>
      <c r="CJ56" s="179"/>
      <c r="CK56" s="179"/>
      <c r="CL56" s="179"/>
      <c r="CM56" s="179"/>
      <c r="CN56" s="179"/>
      <c r="CO56" s="179"/>
      <c r="CP56" s="179"/>
      <c r="CQ56" s="179"/>
      <c r="CR56" s="179"/>
      <c r="CS56" s="179"/>
      <c r="CT56" s="179"/>
      <c r="CU56" s="179"/>
      <c r="CV56" s="179"/>
      <c r="CW56" s="179"/>
      <c r="CX56" s="179"/>
      <c r="CY56" s="179"/>
      <c r="CZ56" s="179"/>
      <c r="DA56" s="179"/>
      <c r="DB56" s="179"/>
      <c r="DC56" s="179"/>
      <c r="DD56" s="179"/>
      <c r="DE56" s="179"/>
      <c r="DF56" s="179"/>
      <c r="DG56" s="179"/>
      <c r="DH56" s="179"/>
      <c r="DI56" s="179"/>
      <c r="DJ56" s="179"/>
      <c r="DK56" s="179"/>
      <c r="DL56" s="179"/>
      <c r="DM56" s="179"/>
      <c r="DN56" s="179"/>
      <c r="DO56" s="179"/>
      <c r="DP56" s="179"/>
      <c r="DQ56" s="179"/>
      <c r="DR56" s="179"/>
      <c r="DS56" s="179"/>
      <c r="DT56" s="179"/>
      <c r="DU56" s="179"/>
      <c r="DV56" s="179"/>
      <c r="DW56" s="179"/>
      <c r="DX56" s="179"/>
      <c r="DY56" s="179"/>
      <c r="DZ56" s="179"/>
      <c r="EA56" s="179"/>
      <c r="EB56" s="179"/>
      <c r="EC56" s="179"/>
      <c r="ED56" s="179"/>
      <c r="EE56" s="179"/>
      <c r="EF56" s="179"/>
      <c r="EG56" s="179"/>
      <c r="EH56" s="179"/>
      <c r="EI56" s="179"/>
      <c r="EJ56" s="179"/>
      <c r="EK56" s="179"/>
      <c r="EL56" s="179"/>
      <c r="EM56" s="179"/>
      <c r="EN56" s="179"/>
      <c r="EO56" s="179"/>
      <c r="EP56" s="179"/>
      <c r="EQ56" s="179"/>
      <c r="ER56" s="179"/>
      <c r="ES56" s="179"/>
      <c r="ET56" s="179"/>
      <c r="EU56" s="179"/>
      <c r="EV56" s="179"/>
      <c r="EW56" s="179"/>
      <c r="EX56" s="179"/>
      <c r="EY56" s="179"/>
      <c r="EZ56" s="179"/>
      <c r="FA56" s="179"/>
      <c r="FB56" s="179"/>
      <c r="FC56" s="179"/>
      <c r="FD56" s="179"/>
      <c r="FE56" s="179"/>
      <c r="FF56" s="179"/>
      <c r="FG56" s="179"/>
      <c r="FH56" s="179"/>
      <c r="FI56" s="179"/>
      <c r="FJ56" s="179"/>
      <c r="FK56" s="179"/>
      <c r="FL56" s="179"/>
      <c r="FM56" s="179"/>
      <c r="FN56" s="179"/>
      <c r="FO56" s="179"/>
      <c r="FP56" s="179"/>
      <c r="FQ56" s="179"/>
      <c r="FR56" s="179"/>
      <c r="FS56" s="179"/>
      <c r="FT56" s="179"/>
      <c r="FU56" s="179"/>
      <c r="FV56" s="179"/>
      <c r="FW56" s="179"/>
      <c r="FX56" s="179"/>
      <c r="FY56" s="179"/>
      <c r="FZ56" s="179"/>
      <c r="GA56" s="179"/>
      <c r="GB56" s="179"/>
      <c r="GC56" s="179"/>
      <c r="GD56" s="179"/>
      <c r="GE56" s="179"/>
      <c r="GF56" s="179"/>
      <c r="GG56" s="179"/>
      <c r="GH56" s="179"/>
      <c r="GI56" s="179"/>
      <c r="GJ56" s="179"/>
      <c r="GK56" s="179"/>
      <c r="GL56" s="179"/>
      <c r="GM56" s="179"/>
      <c r="GN56" s="179"/>
      <c r="GO56" s="179"/>
      <c r="GP56" s="179"/>
      <c r="GQ56" s="179"/>
      <c r="GR56" s="179"/>
      <c r="GS56" s="179"/>
      <c r="GT56" s="179"/>
      <c r="GU56" s="179"/>
      <c r="GV56" s="179"/>
      <c r="GW56" s="179"/>
      <c r="GX56" s="179"/>
      <c r="GY56" s="179"/>
      <c r="GZ56" s="179"/>
      <c r="HA56" s="179"/>
      <c r="HB56" s="179"/>
      <c r="HC56" s="179"/>
      <c r="HD56" s="179"/>
      <c r="HE56" s="179"/>
      <c r="HF56" s="179"/>
      <c r="HG56" s="179"/>
      <c r="HH56" s="179"/>
      <c r="HI56" s="179"/>
      <c r="HJ56" s="179"/>
      <c r="HK56" s="179"/>
      <c r="HL56" s="179"/>
      <c r="HM56" s="179"/>
      <c r="HN56" s="179"/>
      <c r="HO56" s="179"/>
      <c r="HP56" s="179"/>
      <c r="HQ56" s="179"/>
      <c r="HR56" s="179"/>
      <c r="HS56" s="179"/>
      <c r="HT56" s="179"/>
      <c r="HU56" s="179"/>
      <c r="HV56" s="179"/>
      <c r="HW56" s="179"/>
      <c r="HX56" s="179"/>
      <c r="HY56" s="179"/>
      <c r="HZ56" s="179"/>
      <c r="IA56" s="179"/>
      <c r="IB56" s="179"/>
      <c r="IC56" s="179"/>
      <c r="ID56" s="179"/>
      <c r="IE56" s="179"/>
      <c r="IF56" s="179"/>
      <c r="IG56" s="179"/>
      <c r="IH56" s="179"/>
      <c r="II56" s="179"/>
      <c r="IJ56" s="179"/>
      <c r="IK56" s="179"/>
      <c r="IL56" s="179"/>
      <c r="IM56" s="179"/>
      <c r="IN56" s="179"/>
      <c r="IO56" s="179"/>
      <c r="IP56" s="179"/>
    </row>
    <row r="57" s="180" customFormat="1" ht="24" customHeight="1" spans="1:250">
      <c r="A57" s="179"/>
      <c r="B57" s="205"/>
      <c r="C57" s="179"/>
      <c r="D57" s="206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179"/>
      <c r="AT57" s="179"/>
      <c r="AU57" s="179"/>
      <c r="AV57" s="179"/>
      <c r="AW57" s="179"/>
      <c r="AX57" s="179"/>
      <c r="AY57" s="179"/>
      <c r="AZ57" s="179"/>
      <c r="BA57" s="179"/>
      <c r="BB57" s="179"/>
      <c r="BC57" s="179"/>
      <c r="BD57" s="179"/>
      <c r="BE57" s="179"/>
      <c r="BF57" s="179"/>
      <c r="BG57" s="179"/>
      <c r="BH57" s="179"/>
      <c r="BI57" s="179"/>
      <c r="BJ57" s="179"/>
      <c r="BK57" s="179"/>
      <c r="BL57" s="179"/>
      <c r="BM57" s="179"/>
      <c r="BN57" s="179"/>
      <c r="BO57" s="179"/>
      <c r="BP57" s="179"/>
      <c r="BQ57" s="179"/>
      <c r="BR57" s="179"/>
      <c r="BS57" s="179"/>
      <c r="BT57" s="179"/>
      <c r="BU57" s="179"/>
      <c r="BV57" s="179"/>
      <c r="BW57" s="179"/>
      <c r="BX57" s="179"/>
      <c r="BY57" s="179"/>
      <c r="BZ57" s="179"/>
      <c r="CA57" s="179"/>
      <c r="CB57" s="179"/>
      <c r="CC57" s="179"/>
      <c r="CD57" s="179"/>
      <c r="CE57" s="179"/>
      <c r="CF57" s="179"/>
      <c r="CG57" s="179"/>
      <c r="CH57" s="179"/>
      <c r="CI57" s="179"/>
      <c r="CJ57" s="179"/>
      <c r="CK57" s="179"/>
      <c r="CL57" s="179"/>
      <c r="CM57" s="179"/>
      <c r="CN57" s="179"/>
      <c r="CO57" s="179"/>
      <c r="CP57" s="179"/>
      <c r="CQ57" s="179"/>
      <c r="CR57" s="179"/>
      <c r="CS57" s="179"/>
      <c r="CT57" s="179"/>
      <c r="CU57" s="179"/>
      <c r="CV57" s="179"/>
      <c r="CW57" s="179"/>
      <c r="CX57" s="179"/>
      <c r="CY57" s="179"/>
      <c r="CZ57" s="179"/>
      <c r="DA57" s="179"/>
      <c r="DB57" s="179"/>
      <c r="DC57" s="179"/>
      <c r="DD57" s="179"/>
      <c r="DE57" s="179"/>
      <c r="DF57" s="179"/>
      <c r="DG57" s="179"/>
      <c r="DH57" s="179"/>
      <c r="DI57" s="179"/>
      <c r="DJ57" s="179"/>
      <c r="DK57" s="179"/>
      <c r="DL57" s="179"/>
      <c r="DM57" s="179"/>
      <c r="DN57" s="179"/>
      <c r="DO57" s="179"/>
      <c r="DP57" s="179"/>
      <c r="DQ57" s="179"/>
      <c r="DR57" s="179"/>
      <c r="DS57" s="179"/>
      <c r="DT57" s="179"/>
      <c r="DU57" s="179"/>
      <c r="DV57" s="179"/>
      <c r="DW57" s="179"/>
      <c r="DX57" s="179"/>
      <c r="DY57" s="179"/>
      <c r="DZ57" s="179"/>
      <c r="EA57" s="179"/>
      <c r="EB57" s="179"/>
      <c r="EC57" s="179"/>
      <c r="ED57" s="179"/>
      <c r="EE57" s="179"/>
      <c r="EF57" s="179"/>
      <c r="EG57" s="179"/>
      <c r="EH57" s="179"/>
      <c r="EI57" s="179"/>
      <c r="EJ57" s="179"/>
      <c r="EK57" s="179"/>
      <c r="EL57" s="179"/>
      <c r="EM57" s="179"/>
      <c r="EN57" s="179"/>
      <c r="EO57" s="179"/>
      <c r="EP57" s="179"/>
      <c r="EQ57" s="179"/>
      <c r="ER57" s="179"/>
      <c r="ES57" s="179"/>
      <c r="ET57" s="179"/>
      <c r="EU57" s="179"/>
      <c r="EV57" s="179"/>
      <c r="EW57" s="179"/>
      <c r="EX57" s="179"/>
      <c r="EY57" s="179"/>
      <c r="EZ57" s="179"/>
      <c r="FA57" s="179"/>
      <c r="FB57" s="179"/>
      <c r="FC57" s="179"/>
      <c r="FD57" s="179"/>
      <c r="FE57" s="179"/>
      <c r="FF57" s="179"/>
      <c r="FG57" s="179"/>
      <c r="FH57" s="179"/>
      <c r="FI57" s="179"/>
      <c r="FJ57" s="179"/>
      <c r="FK57" s="179"/>
      <c r="FL57" s="179"/>
      <c r="FM57" s="179"/>
      <c r="FN57" s="179"/>
      <c r="FO57" s="179"/>
      <c r="FP57" s="179"/>
      <c r="FQ57" s="179"/>
      <c r="FR57" s="179"/>
      <c r="FS57" s="179"/>
      <c r="FT57" s="179"/>
      <c r="FU57" s="179"/>
      <c r="FV57" s="179"/>
      <c r="FW57" s="179"/>
      <c r="FX57" s="179"/>
      <c r="FY57" s="179"/>
      <c r="FZ57" s="179"/>
      <c r="GA57" s="179"/>
      <c r="GB57" s="179"/>
      <c r="GC57" s="179"/>
      <c r="GD57" s="179"/>
      <c r="GE57" s="179"/>
      <c r="GF57" s="179"/>
      <c r="GG57" s="179"/>
      <c r="GH57" s="179"/>
      <c r="GI57" s="179"/>
      <c r="GJ57" s="179"/>
      <c r="GK57" s="179"/>
      <c r="GL57" s="179"/>
      <c r="GM57" s="179"/>
      <c r="GN57" s="179"/>
      <c r="GO57" s="179"/>
      <c r="GP57" s="179"/>
      <c r="GQ57" s="179"/>
      <c r="GR57" s="179"/>
      <c r="GS57" s="179"/>
      <c r="GT57" s="179"/>
      <c r="GU57" s="179"/>
      <c r="GV57" s="179"/>
      <c r="GW57" s="179"/>
      <c r="GX57" s="179"/>
      <c r="GY57" s="179"/>
      <c r="GZ57" s="179"/>
      <c r="HA57" s="179"/>
      <c r="HB57" s="179"/>
      <c r="HC57" s="179"/>
      <c r="HD57" s="179"/>
      <c r="HE57" s="179"/>
      <c r="HF57" s="179"/>
      <c r="HG57" s="179"/>
      <c r="HH57" s="179"/>
      <c r="HI57" s="179"/>
      <c r="HJ57" s="179"/>
      <c r="HK57" s="179"/>
      <c r="HL57" s="179"/>
      <c r="HM57" s="179"/>
      <c r="HN57" s="179"/>
      <c r="HO57" s="179"/>
      <c r="HP57" s="179"/>
      <c r="HQ57" s="179"/>
      <c r="HR57" s="179"/>
      <c r="HS57" s="179"/>
      <c r="HT57" s="179"/>
      <c r="HU57" s="179"/>
      <c r="HV57" s="179"/>
      <c r="HW57" s="179"/>
      <c r="HX57" s="179"/>
      <c r="HY57" s="179"/>
      <c r="HZ57" s="179"/>
      <c r="IA57" s="179"/>
      <c r="IB57" s="179"/>
      <c r="IC57" s="179"/>
      <c r="ID57" s="179"/>
      <c r="IE57" s="179"/>
      <c r="IF57" s="179"/>
      <c r="IG57" s="179"/>
      <c r="IH57" s="179"/>
      <c r="II57" s="179"/>
      <c r="IJ57" s="179"/>
      <c r="IK57" s="179"/>
      <c r="IL57" s="179"/>
      <c r="IM57" s="179"/>
      <c r="IN57" s="179"/>
      <c r="IO57" s="179"/>
      <c r="IP57" s="179"/>
    </row>
    <row r="58" s="180" customFormat="1" ht="24" customHeight="1" spans="1:250">
      <c r="A58" s="179"/>
      <c r="B58" s="205"/>
      <c r="C58" s="179"/>
      <c r="D58" s="206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79"/>
      <c r="BG58" s="179"/>
      <c r="BH58" s="179"/>
      <c r="BI58" s="179"/>
      <c r="BJ58" s="179"/>
      <c r="BK58" s="179"/>
      <c r="BL58" s="179"/>
      <c r="BM58" s="179"/>
      <c r="BN58" s="179"/>
      <c r="BO58" s="179"/>
      <c r="BP58" s="179"/>
      <c r="BQ58" s="179"/>
      <c r="BR58" s="179"/>
      <c r="BS58" s="179"/>
      <c r="BT58" s="179"/>
      <c r="BU58" s="179"/>
      <c r="BV58" s="179"/>
      <c r="BW58" s="179"/>
      <c r="BX58" s="179"/>
      <c r="BY58" s="179"/>
      <c r="BZ58" s="179"/>
      <c r="CA58" s="179"/>
      <c r="CB58" s="179"/>
      <c r="CC58" s="179"/>
      <c r="CD58" s="179"/>
      <c r="CE58" s="179"/>
      <c r="CF58" s="179"/>
      <c r="CG58" s="179"/>
      <c r="CH58" s="179"/>
      <c r="CI58" s="179"/>
      <c r="CJ58" s="179"/>
      <c r="CK58" s="179"/>
      <c r="CL58" s="179"/>
      <c r="CM58" s="179"/>
      <c r="CN58" s="179"/>
      <c r="CO58" s="179"/>
      <c r="CP58" s="179"/>
      <c r="CQ58" s="179"/>
      <c r="CR58" s="179"/>
      <c r="CS58" s="179"/>
      <c r="CT58" s="179"/>
      <c r="CU58" s="179"/>
      <c r="CV58" s="179"/>
      <c r="CW58" s="179"/>
      <c r="CX58" s="179"/>
      <c r="CY58" s="179"/>
      <c r="CZ58" s="179"/>
      <c r="DA58" s="179"/>
      <c r="DB58" s="179"/>
      <c r="DC58" s="179"/>
      <c r="DD58" s="179"/>
      <c r="DE58" s="179"/>
      <c r="DF58" s="179"/>
      <c r="DG58" s="179"/>
      <c r="DH58" s="179"/>
      <c r="DI58" s="179"/>
      <c r="DJ58" s="179"/>
      <c r="DK58" s="179"/>
      <c r="DL58" s="179"/>
      <c r="DM58" s="179"/>
      <c r="DN58" s="179"/>
      <c r="DO58" s="179"/>
      <c r="DP58" s="179"/>
      <c r="DQ58" s="179"/>
      <c r="DR58" s="179"/>
      <c r="DS58" s="179"/>
      <c r="DT58" s="179"/>
      <c r="DU58" s="179"/>
      <c r="DV58" s="179"/>
      <c r="DW58" s="179"/>
      <c r="DX58" s="179"/>
      <c r="DY58" s="179"/>
      <c r="DZ58" s="179"/>
      <c r="EA58" s="179"/>
      <c r="EB58" s="179"/>
      <c r="EC58" s="179"/>
      <c r="ED58" s="179"/>
      <c r="EE58" s="179"/>
      <c r="EF58" s="179"/>
      <c r="EG58" s="179"/>
      <c r="EH58" s="179"/>
      <c r="EI58" s="179"/>
      <c r="EJ58" s="179"/>
      <c r="EK58" s="179"/>
      <c r="EL58" s="179"/>
      <c r="EM58" s="179"/>
      <c r="EN58" s="179"/>
      <c r="EO58" s="179"/>
      <c r="EP58" s="179"/>
      <c r="EQ58" s="179"/>
      <c r="ER58" s="179"/>
      <c r="ES58" s="179"/>
      <c r="ET58" s="179"/>
      <c r="EU58" s="179"/>
      <c r="EV58" s="179"/>
      <c r="EW58" s="179"/>
      <c r="EX58" s="179"/>
      <c r="EY58" s="179"/>
      <c r="EZ58" s="179"/>
      <c r="FA58" s="179"/>
      <c r="FB58" s="179"/>
      <c r="FC58" s="179"/>
      <c r="FD58" s="179"/>
      <c r="FE58" s="179"/>
      <c r="FF58" s="179"/>
      <c r="FG58" s="179"/>
      <c r="FH58" s="179"/>
      <c r="FI58" s="179"/>
      <c r="FJ58" s="179"/>
      <c r="FK58" s="179"/>
      <c r="FL58" s="179"/>
      <c r="FM58" s="179"/>
      <c r="FN58" s="179"/>
      <c r="FO58" s="179"/>
      <c r="FP58" s="179"/>
      <c r="FQ58" s="179"/>
      <c r="FR58" s="179"/>
      <c r="FS58" s="179"/>
      <c r="FT58" s="179"/>
      <c r="FU58" s="179"/>
      <c r="FV58" s="179"/>
      <c r="FW58" s="179"/>
      <c r="FX58" s="179"/>
      <c r="FY58" s="179"/>
      <c r="FZ58" s="179"/>
      <c r="GA58" s="179"/>
      <c r="GB58" s="179"/>
      <c r="GC58" s="179"/>
      <c r="GD58" s="179"/>
      <c r="GE58" s="179"/>
      <c r="GF58" s="179"/>
      <c r="GG58" s="179"/>
      <c r="GH58" s="179"/>
      <c r="GI58" s="179"/>
      <c r="GJ58" s="179"/>
      <c r="GK58" s="179"/>
      <c r="GL58" s="179"/>
      <c r="GM58" s="179"/>
      <c r="GN58" s="179"/>
      <c r="GO58" s="179"/>
      <c r="GP58" s="179"/>
      <c r="GQ58" s="179"/>
      <c r="GR58" s="179"/>
      <c r="GS58" s="179"/>
      <c r="GT58" s="179"/>
      <c r="GU58" s="179"/>
      <c r="GV58" s="179"/>
      <c r="GW58" s="179"/>
      <c r="GX58" s="179"/>
      <c r="GY58" s="179"/>
      <c r="GZ58" s="179"/>
      <c r="HA58" s="179"/>
      <c r="HB58" s="179"/>
      <c r="HC58" s="179"/>
      <c r="HD58" s="179"/>
      <c r="HE58" s="179"/>
      <c r="HF58" s="179"/>
      <c r="HG58" s="179"/>
      <c r="HH58" s="179"/>
      <c r="HI58" s="179"/>
      <c r="HJ58" s="179"/>
      <c r="HK58" s="179"/>
      <c r="HL58" s="179"/>
      <c r="HM58" s="179"/>
      <c r="HN58" s="179"/>
      <c r="HO58" s="179"/>
      <c r="HP58" s="179"/>
      <c r="HQ58" s="179"/>
      <c r="HR58" s="179"/>
      <c r="HS58" s="179"/>
      <c r="HT58" s="179"/>
      <c r="HU58" s="179"/>
      <c r="HV58" s="179"/>
      <c r="HW58" s="179"/>
      <c r="HX58" s="179"/>
      <c r="HY58" s="179"/>
      <c r="HZ58" s="179"/>
      <c r="IA58" s="179"/>
      <c r="IB58" s="179"/>
      <c r="IC58" s="179"/>
      <c r="ID58" s="179"/>
      <c r="IE58" s="179"/>
      <c r="IF58" s="179"/>
      <c r="IG58" s="179"/>
      <c r="IH58" s="179"/>
      <c r="II58" s="179"/>
      <c r="IJ58" s="179"/>
      <c r="IK58" s="179"/>
      <c r="IL58" s="179"/>
      <c r="IM58" s="179"/>
      <c r="IN58" s="179"/>
      <c r="IO58" s="179"/>
      <c r="IP58" s="179"/>
    </row>
    <row r="59" s="180" customFormat="1" ht="24" customHeight="1" spans="1:250">
      <c r="A59" s="179"/>
      <c r="B59" s="205"/>
      <c r="C59" s="179"/>
      <c r="D59" s="206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  <c r="AK59" s="179"/>
      <c r="AL59" s="179"/>
      <c r="AM59" s="179"/>
      <c r="AN59" s="179"/>
      <c r="AO59" s="179"/>
      <c r="AP59" s="179"/>
      <c r="AQ59" s="179"/>
      <c r="AR59" s="179"/>
      <c r="AS59" s="179"/>
      <c r="AT59" s="179"/>
      <c r="AU59" s="179"/>
      <c r="AV59" s="179"/>
      <c r="AW59" s="179"/>
      <c r="AX59" s="179"/>
      <c r="AY59" s="179"/>
      <c r="AZ59" s="179"/>
      <c r="BA59" s="179"/>
      <c r="BB59" s="179"/>
      <c r="BC59" s="179"/>
      <c r="BD59" s="179"/>
      <c r="BE59" s="179"/>
      <c r="BF59" s="179"/>
      <c r="BG59" s="179"/>
      <c r="BH59" s="179"/>
      <c r="BI59" s="179"/>
      <c r="BJ59" s="179"/>
      <c r="BK59" s="179"/>
      <c r="BL59" s="179"/>
      <c r="BM59" s="179"/>
      <c r="BN59" s="179"/>
      <c r="BO59" s="179"/>
      <c r="BP59" s="179"/>
      <c r="BQ59" s="179"/>
      <c r="BR59" s="179"/>
      <c r="BS59" s="179"/>
      <c r="BT59" s="179"/>
      <c r="BU59" s="179"/>
      <c r="BV59" s="179"/>
      <c r="BW59" s="179"/>
      <c r="BX59" s="179"/>
      <c r="BY59" s="179"/>
      <c r="BZ59" s="179"/>
      <c r="CA59" s="179"/>
      <c r="CB59" s="179"/>
      <c r="CC59" s="179"/>
      <c r="CD59" s="179"/>
      <c r="CE59" s="179"/>
      <c r="CF59" s="179"/>
      <c r="CG59" s="179"/>
      <c r="CH59" s="179"/>
      <c r="CI59" s="179"/>
      <c r="CJ59" s="179"/>
      <c r="CK59" s="179"/>
      <c r="CL59" s="179"/>
      <c r="CM59" s="179"/>
      <c r="CN59" s="179"/>
      <c r="CO59" s="179"/>
      <c r="CP59" s="179"/>
      <c r="CQ59" s="179"/>
      <c r="CR59" s="179"/>
      <c r="CS59" s="179"/>
      <c r="CT59" s="179"/>
      <c r="CU59" s="179"/>
      <c r="CV59" s="179"/>
      <c r="CW59" s="179"/>
      <c r="CX59" s="179"/>
      <c r="CY59" s="179"/>
      <c r="CZ59" s="179"/>
      <c r="DA59" s="179"/>
      <c r="DB59" s="179"/>
      <c r="DC59" s="179"/>
      <c r="DD59" s="179"/>
      <c r="DE59" s="179"/>
      <c r="DF59" s="179"/>
      <c r="DG59" s="179"/>
      <c r="DH59" s="179"/>
      <c r="DI59" s="179"/>
      <c r="DJ59" s="179"/>
      <c r="DK59" s="179"/>
      <c r="DL59" s="179"/>
      <c r="DM59" s="179"/>
      <c r="DN59" s="179"/>
      <c r="DO59" s="179"/>
      <c r="DP59" s="179"/>
      <c r="DQ59" s="179"/>
      <c r="DR59" s="179"/>
      <c r="DS59" s="179"/>
      <c r="DT59" s="179"/>
      <c r="DU59" s="179"/>
      <c r="DV59" s="179"/>
      <c r="DW59" s="179"/>
      <c r="DX59" s="179"/>
      <c r="DY59" s="179"/>
      <c r="DZ59" s="179"/>
      <c r="EA59" s="179"/>
      <c r="EB59" s="179"/>
      <c r="EC59" s="179"/>
      <c r="ED59" s="179"/>
      <c r="EE59" s="179"/>
      <c r="EF59" s="179"/>
      <c r="EG59" s="179"/>
      <c r="EH59" s="179"/>
      <c r="EI59" s="179"/>
      <c r="EJ59" s="179"/>
      <c r="EK59" s="179"/>
      <c r="EL59" s="179"/>
      <c r="EM59" s="179"/>
      <c r="EN59" s="179"/>
      <c r="EO59" s="179"/>
      <c r="EP59" s="179"/>
      <c r="EQ59" s="179"/>
      <c r="ER59" s="179"/>
      <c r="ES59" s="179"/>
      <c r="ET59" s="179"/>
      <c r="EU59" s="179"/>
      <c r="EV59" s="179"/>
      <c r="EW59" s="179"/>
      <c r="EX59" s="179"/>
      <c r="EY59" s="179"/>
      <c r="EZ59" s="179"/>
      <c r="FA59" s="179"/>
      <c r="FB59" s="179"/>
      <c r="FC59" s="179"/>
      <c r="FD59" s="179"/>
      <c r="FE59" s="179"/>
      <c r="FF59" s="179"/>
      <c r="FG59" s="179"/>
      <c r="FH59" s="179"/>
      <c r="FI59" s="179"/>
      <c r="FJ59" s="179"/>
      <c r="FK59" s="179"/>
      <c r="FL59" s="179"/>
      <c r="FM59" s="179"/>
      <c r="FN59" s="179"/>
      <c r="FO59" s="179"/>
      <c r="FP59" s="179"/>
      <c r="FQ59" s="179"/>
      <c r="FR59" s="179"/>
      <c r="FS59" s="179"/>
      <c r="FT59" s="179"/>
      <c r="FU59" s="179"/>
      <c r="FV59" s="179"/>
      <c r="FW59" s="179"/>
      <c r="FX59" s="179"/>
      <c r="FY59" s="179"/>
      <c r="FZ59" s="179"/>
      <c r="GA59" s="179"/>
      <c r="GB59" s="179"/>
      <c r="GC59" s="179"/>
      <c r="GD59" s="179"/>
      <c r="GE59" s="179"/>
      <c r="GF59" s="179"/>
      <c r="GG59" s="179"/>
      <c r="GH59" s="179"/>
      <c r="GI59" s="179"/>
      <c r="GJ59" s="179"/>
      <c r="GK59" s="179"/>
      <c r="GL59" s="179"/>
      <c r="GM59" s="179"/>
      <c r="GN59" s="179"/>
      <c r="GO59" s="179"/>
      <c r="GP59" s="179"/>
      <c r="GQ59" s="179"/>
      <c r="GR59" s="179"/>
      <c r="GS59" s="179"/>
      <c r="GT59" s="179"/>
      <c r="GU59" s="179"/>
      <c r="GV59" s="179"/>
      <c r="GW59" s="179"/>
      <c r="GX59" s="179"/>
      <c r="GY59" s="179"/>
      <c r="GZ59" s="179"/>
      <c r="HA59" s="179"/>
      <c r="HB59" s="179"/>
      <c r="HC59" s="179"/>
      <c r="HD59" s="179"/>
      <c r="HE59" s="179"/>
      <c r="HF59" s="179"/>
      <c r="HG59" s="179"/>
      <c r="HH59" s="179"/>
      <c r="HI59" s="179"/>
      <c r="HJ59" s="179"/>
      <c r="HK59" s="179"/>
      <c r="HL59" s="179"/>
      <c r="HM59" s="179"/>
      <c r="HN59" s="179"/>
      <c r="HO59" s="179"/>
      <c r="HP59" s="179"/>
      <c r="HQ59" s="179"/>
      <c r="HR59" s="179"/>
      <c r="HS59" s="179"/>
      <c r="HT59" s="179"/>
      <c r="HU59" s="179"/>
      <c r="HV59" s="179"/>
      <c r="HW59" s="179"/>
      <c r="HX59" s="179"/>
      <c r="HY59" s="179"/>
      <c r="HZ59" s="179"/>
      <c r="IA59" s="179"/>
      <c r="IB59" s="179"/>
      <c r="IC59" s="179"/>
      <c r="ID59" s="179"/>
      <c r="IE59" s="179"/>
      <c r="IF59" s="179"/>
      <c r="IG59" s="179"/>
      <c r="IH59" s="179"/>
      <c r="II59" s="179"/>
      <c r="IJ59" s="179"/>
      <c r="IK59" s="179"/>
      <c r="IL59" s="179"/>
      <c r="IM59" s="179"/>
      <c r="IN59" s="179"/>
      <c r="IO59" s="179"/>
      <c r="IP59" s="179"/>
    </row>
    <row r="60" s="180" customFormat="1" ht="24" customHeight="1" spans="1:250">
      <c r="A60" s="179"/>
      <c r="B60" s="205"/>
      <c r="C60" s="179"/>
      <c r="D60" s="206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79"/>
      <c r="AT60" s="179"/>
      <c r="AU60" s="179"/>
      <c r="AV60" s="179"/>
      <c r="AW60" s="179"/>
      <c r="AX60" s="179"/>
      <c r="AY60" s="179"/>
      <c r="AZ60" s="179"/>
      <c r="BA60" s="179"/>
      <c r="BB60" s="179"/>
      <c r="BC60" s="179"/>
      <c r="BD60" s="179"/>
      <c r="BE60" s="179"/>
      <c r="BF60" s="179"/>
      <c r="BG60" s="179"/>
      <c r="BH60" s="179"/>
      <c r="BI60" s="179"/>
      <c r="BJ60" s="179"/>
      <c r="BK60" s="179"/>
      <c r="BL60" s="179"/>
      <c r="BM60" s="179"/>
      <c r="BN60" s="179"/>
      <c r="BO60" s="179"/>
      <c r="BP60" s="179"/>
      <c r="BQ60" s="179"/>
      <c r="BR60" s="179"/>
      <c r="BS60" s="179"/>
      <c r="BT60" s="179"/>
      <c r="BU60" s="179"/>
      <c r="BV60" s="179"/>
      <c r="BW60" s="179"/>
      <c r="BX60" s="179"/>
      <c r="BY60" s="179"/>
      <c r="BZ60" s="179"/>
      <c r="CA60" s="179"/>
      <c r="CB60" s="179"/>
      <c r="CC60" s="179"/>
      <c r="CD60" s="179"/>
      <c r="CE60" s="179"/>
      <c r="CF60" s="179"/>
      <c r="CG60" s="179"/>
      <c r="CH60" s="179"/>
      <c r="CI60" s="179"/>
      <c r="CJ60" s="179"/>
      <c r="CK60" s="179"/>
      <c r="CL60" s="179"/>
      <c r="CM60" s="179"/>
      <c r="CN60" s="179"/>
      <c r="CO60" s="179"/>
      <c r="CP60" s="179"/>
      <c r="CQ60" s="179"/>
      <c r="CR60" s="179"/>
      <c r="CS60" s="179"/>
      <c r="CT60" s="179"/>
      <c r="CU60" s="179"/>
      <c r="CV60" s="179"/>
      <c r="CW60" s="179"/>
      <c r="CX60" s="179"/>
      <c r="CY60" s="179"/>
      <c r="CZ60" s="179"/>
      <c r="DA60" s="179"/>
      <c r="DB60" s="179"/>
      <c r="DC60" s="179"/>
      <c r="DD60" s="179"/>
      <c r="DE60" s="179"/>
      <c r="DF60" s="179"/>
      <c r="DG60" s="179"/>
      <c r="DH60" s="179"/>
      <c r="DI60" s="179"/>
      <c r="DJ60" s="179"/>
      <c r="DK60" s="179"/>
      <c r="DL60" s="179"/>
      <c r="DM60" s="179"/>
      <c r="DN60" s="179"/>
      <c r="DO60" s="179"/>
      <c r="DP60" s="179"/>
      <c r="DQ60" s="179"/>
      <c r="DR60" s="179"/>
      <c r="DS60" s="179"/>
      <c r="DT60" s="179"/>
      <c r="DU60" s="179"/>
      <c r="DV60" s="179"/>
      <c r="DW60" s="179"/>
      <c r="DX60" s="179"/>
      <c r="DY60" s="179"/>
      <c r="DZ60" s="179"/>
      <c r="EA60" s="179"/>
      <c r="EB60" s="179"/>
      <c r="EC60" s="179"/>
      <c r="ED60" s="179"/>
      <c r="EE60" s="179"/>
      <c r="EF60" s="179"/>
      <c r="EG60" s="179"/>
      <c r="EH60" s="179"/>
      <c r="EI60" s="179"/>
      <c r="EJ60" s="179"/>
      <c r="EK60" s="179"/>
      <c r="EL60" s="179"/>
      <c r="EM60" s="179"/>
      <c r="EN60" s="179"/>
      <c r="EO60" s="179"/>
      <c r="EP60" s="179"/>
      <c r="EQ60" s="179"/>
      <c r="ER60" s="179"/>
      <c r="ES60" s="179"/>
      <c r="ET60" s="179"/>
      <c r="EU60" s="179"/>
      <c r="EV60" s="179"/>
      <c r="EW60" s="179"/>
      <c r="EX60" s="179"/>
      <c r="EY60" s="179"/>
      <c r="EZ60" s="179"/>
      <c r="FA60" s="179"/>
      <c r="FB60" s="179"/>
      <c r="FC60" s="179"/>
      <c r="FD60" s="179"/>
      <c r="FE60" s="179"/>
      <c r="FF60" s="179"/>
      <c r="FG60" s="179"/>
      <c r="FH60" s="179"/>
      <c r="FI60" s="179"/>
      <c r="FJ60" s="179"/>
      <c r="FK60" s="179"/>
      <c r="FL60" s="179"/>
      <c r="FM60" s="179"/>
      <c r="FN60" s="179"/>
      <c r="FO60" s="179"/>
      <c r="FP60" s="179"/>
      <c r="FQ60" s="179"/>
      <c r="FR60" s="179"/>
      <c r="FS60" s="179"/>
      <c r="FT60" s="179"/>
      <c r="FU60" s="179"/>
      <c r="FV60" s="179"/>
      <c r="FW60" s="179"/>
      <c r="FX60" s="179"/>
      <c r="FY60" s="179"/>
      <c r="FZ60" s="179"/>
      <c r="GA60" s="179"/>
      <c r="GB60" s="179"/>
      <c r="GC60" s="179"/>
      <c r="GD60" s="179"/>
      <c r="GE60" s="179"/>
      <c r="GF60" s="179"/>
      <c r="GG60" s="179"/>
      <c r="GH60" s="179"/>
      <c r="GI60" s="179"/>
      <c r="GJ60" s="179"/>
      <c r="GK60" s="179"/>
      <c r="GL60" s="179"/>
      <c r="GM60" s="179"/>
      <c r="GN60" s="179"/>
      <c r="GO60" s="179"/>
      <c r="GP60" s="179"/>
      <c r="GQ60" s="179"/>
      <c r="GR60" s="179"/>
      <c r="GS60" s="179"/>
      <c r="GT60" s="179"/>
      <c r="GU60" s="179"/>
      <c r="GV60" s="179"/>
      <c r="GW60" s="179"/>
      <c r="GX60" s="179"/>
      <c r="GY60" s="179"/>
      <c r="GZ60" s="179"/>
      <c r="HA60" s="179"/>
      <c r="HB60" s="179"/>
      <c r="HC60" s="179"/>
      <c r="HD60" s="179"/>
      <c r="HE60" s="179"/>
      <c r="HF60" s="179"/>
      <c r="HG60" s="179"/>
      <c r="HH60" s="179"/>
      <c r="HI60" s="179"/>
      <c r="HJ60" s="179"/>
      <c r="HK60" s="179"/>
      <c r="HL60" s="179"/>
      <c r="HM60" s="179"/>
      <c r="HN60" s="179"/>
      <c r="HO60" s="179"/>
      <c r="HP60" s="179"/>
      <c r="HQ60" s="179"/>
      <c r="HR60" s="179"/>
      <c r="HS60" s="179"/>
      <c r="HT60" s="179"/>
      <c r="HU60" s="179"/>
      <c r="HV60" s="179"/>
      <c r="HW60" s="179"/>
      <c r="HX60" s="179"/>
      <c r="HY60" s="179"/>
      <c r="HZ60" s="179"/>
      <c r="IA60" s="179"/>
      <c r="IB60" s="179"/>
      <c r="IC60" s="179"/>
      <c r="ID60" s="179"/>
      <c r="IE60" s="179"/>
      <c r="IF60" s="179"/>
      <c r="IG60" s="179"/>
      <c r="IH60" s="179"/>
      <c r="II60" s="179"/>
      <c r="IJ60" s="179"/>
      <c r="IK60" s="179"/>
      <c r="IL60" s="179"/>
      <c r="IM60" s="179"/>
      <c r="IN60" s="179"/>
      <c r="IO60" s="179"/>
      <c r="IP60" s="179"/>
    </row>
    <row r="61" s="180" customFormat="1" ht="24" customHeight="1" spans="1:250">
      <c r="A61" s="179"/>
      <c r="B61" s="205"/>
      <c r="C61" s="179"/>
      <c r="D61" s="206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79"/>
      <c r="AT61" s="179"/>
      <c r="AU61" s="179"/>
      <c r="AV61" s="179"/>
      <c r="AW61" s="179"/>
      <c r="AX61" s="179"/>
      <c r="AY61" s="179"/>
      <c r="AZ61" s="179"/>
      <c r="BA61" s="179"/>
      <c r="BB61" s="179"/>
      <c r="BC61" s="179"/>
      <c r="BD61" s="179"/>
      <c r="BE61" s="179"/>
      <c r="BF61" s="179"/>
      <c r="BG61" s="179"/>
      <c r="BH61" s="179"/>
      <c r="BI61" s="179"/>
      <c r="BJ61" s="179"/>
      <c r="BK61" s="179"/>
      <c r="BL61" s="179"/>
      <c r="BM61" s="179"/>
      <c r="BN61" s="179"/>
      <c r="BO61" s="179"/>
      <c r="BP61" s="179"/>
      <c r="BQ61" s="179"/>
      <c r="BR61" s="179"/>
      <c r="BS61" s="179"/>
      <c r="BT61" s="179"/>
      <c r="BU61" s="179"/>
      <c r="BV61" s="179"/>
      <c r="BW61" s="179"/>
      <c r="BX61" s="179"/>
      <c r="BY61" s="179"/>
      <c r="BZ61" s="179"/>
      <c r="CA61" s="179"/>
      <c r="CB61" s="179"/>
      <c r="CC61" s="179"/>
      <c r="CD61" s="179"/>
      <c r="CE61" s="179"/>
      <c r="CF61" s="179"/>
      <c r="CG61" s="179"/>
      <c r="CH61" s="179"/>
      <c r="CI61" s="179"/>
      <c r="CJ61" s="179"/>
      <c r="CK61" s="179"/>
      <c r="CL61" s="179"/>
      <c r="CM61" s="179"/>
      <c r="CN61" s="179"/>
      <c r="CO61" s="179"/>
      <c r="CP61" s="179"/>
      <c r="CQ61" s="179"/>
      <c r="CR61" s="179"/>
      <c r="CS61" s="179"/>
      <c r="CT61" s="179"/>
      <c r="CU61" s="179"/>
      <c r="CV61" s="179"/>
      <c r="CW61" s="179"/>
      <c r="CX61" s="179"/>
      <c r="CY61" s="179"/>
      <c r="CZ61" s="179"/>
      <c r="DA61" s="179"/>
      <c r="DB61" s="179"/>
      <c r="DC61" s="179"/>
      <c r="DD61" s="179"/>
      <c r="DE61" s="179"/>
      <c r="DF61" s="179"/>
      <c r="DG61" s="179"/>
      <c r="DH61" s="179"/>
      <c r="DI61" s="179"/>
      <c r="DJ61" s="179"/>
      <c r="DK61" s="179"/>
      <c r="DL61" s="179"/>
      <c r="DM61" s="179"/>
      <c r="DN61" s="179"/>
      <c r="DO61" s="179"/>
      <c r="DP61" s="179"/>
      <c r="DQ61" s="179"/>
      <c r="DR61" s="179"/>
      <c r="DS61" s="179"/>
      <c r="DT61" s="179"/>
      <c r="DU61" s="179"/>
      <c r="DV61" s="179"/>
      <c r="DW61" s="179"/>
      <c r="DX61" s="179"/>
      <c r="DY61" s="179"/>
      <c r="DZ61" s="179"/>
      <c r="EA61" s="179"/>
      <c r="EB61" s="179"/>
      <c r="EC61" s="179"/>
      <c r="ED61" s="179"/>
      <c r="EE61" s="179"/>
      <c r="EF61" s="179"/>
      <c r="EG61" s="179"/>
      <c r="EH61" s="179"/>
      <c r="EI61" s="179"/>
      <c r="EJ61" s="179"/>
      <c r="EK61" s="179"/>
      <c r="EL61" s="179"/>
      <c r="EM61" s="179"/>
      <c r="EN61" s="179"/>
      <c r="EO61" s="179"/>
      <c r="EP61" s="179"/>
      <c r="EQ61" s="179"/>
      <c r="ER61" s="179"/>
      <c r="ES61" s="179"/>
      <c r="ET61" s="179"/>
      <c r="EU61" s="179"/>
      <c r="EV61" s="179"/>
      <c r="EW61" s="179"/>
      <c r="EX61" s="179"/>
      <c r="EY61" s="179"/>
      <c r="EZ61" s="179"/>
      <c r="FA61" s="179"/>
      <c r="FB61" s="179"/>
      <c r="FC61" s="179"/>
      <c r="FD61" s="179"/>
      <c r="FE61" s="179"/>
      <c r="FF61" s="179"/>
      <c r="FG61" s="179"/>
      <c r="FH61" s="179"/>
      <c r="FI61" s="179"/>
      <c r="FJ61" s="179"/>
      <c r="FK61" s="179"/>
      <c r="FL61" s="179"/>
      <c r="FM61" s="179"/>
      <c r="FN61" s="179"/>
      <c r="FO61" s="179"/>
      <c r="FP61" s="179"/>
      <c r="FQ61" s="179"/>
      <c r="FR61" s="179"/>
      <c r="FS61" s="179"/>
      <c r="FT61" s="179"/>
      <c r="FU61" s="179"/>
      <c r="FV61" s="179"/>
      <c r="FW61" s="179"/>
      <c r="FX61" s="179"/>
      <c r="FY61" s="179"/>
      <c r="FZ61" s="179"/>
      <c r="GA61" s="179"/>
      <c r="GB61" s="179"/>
      <c r="GC61" s="179"/>
      <c r="GD61" s="179"/>
      <c r="GE61" s="179"/>
      <c r="GF61" s="179"/>
      <c r="GG61" s="179"/>
      <c r="GH61" s="179"/>
      <c r="GI61" s="179"/>
      <c r="GJ61" s="179"/>
      <c r="GK61" s="179"/>
      <c r="GL61" s="179"/>
      <c r="GM61" s="179"/>
      <c r="GN61" s="179"/>
      <c r="GO61" s="179"/>
      <c r="GP61" s="179"/>
      <c r="GQ61" s="179"/>
      <c r="GR61" s="179"/>
      <c r="GS61" s="179"/>
      <c r="GT61" s="179"/>
      <c r="GU61" s="179"/>
      <c r="GV61" s="179"/>
      <c r="GW61" s="179"/>
      <c r="GX61" s="179"/>
      <c r="GY61" s="179"/>
      <c r="GZ61" s="179"/>
      <c r="HA61" s="179"/>
      <c r="HB61" s="179"/>
      <c r="HC61" s="179"/>
      <c r="HD61" s="179"/>
      <c r="HE61" s="179"/>
      <c r="HF61" s="179"/>
      <c r="HG61" s="179"/>
      <c r="HH61" s="179"/>
      <c r="HI61" s="179"/>
      <c r="HJ61" s="179"/>
      <c r="HK61" s="179"/>
      <c r="HL61" s="179"/>
      <c r="HM61" s="179"/>
      <c r="HN61" s="179"/>
      <c r="HO61" s="179"/>
      <c r="HP61" s="179"/>
      <c r="HQ61" s="179"/>
      <c r="HR61" s="179"/>
      <c r="HS61" s="179"/>
      <c r="HT61" s="179"/>
      <c r="HU61" s="179"/>
      <c r="HV61" s="179"/>
      <c r="HW61" s="179"/>
      <c r="HX61" s="179"/>
      <c r="HY61" s="179"/>
      <c r="HZ61" s="179"/>
      <c r="IA61" s="179"/>
      <c r="IB61" s="179"/>
      <c r="IC61" s="179"/>
      <c r="ID61" s="179"/>
      <c r="IE61" s="179"/>
      <c r="IF61" s="179"/>
      <c r="IG61" s="179"/>
      <c r="IH61" s="179"/>
      <c r="II61" s="179"/>
      <c r="IJ61" s="179"/>
      <c r="IK61" s="179"/>
      <c r="IL61" s="179"/>
      <c r="IM61" s="179"/>
      <c r="IN61" s="179"/>
      <c r="IO61" s="179"/>
      <c r="IP61" s="179"/>
    </row>
    <row r="62" s="180" customFormat="1" ht="24" customHeight="1" spans="1:250">
      <c r="A62" s="179"/>
      <c r="B62" s="205"/>
      <c r="C62" s="179"/>
      <c r="D62" s="206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79"/>
      <c r="AT62" s="179"/>
      <c r="AU62" s="179"/>
      <c r="AV62" s="179"/>
      <c r="AW62" s="179"/>
      <c r="AX62" s="179"/>
      <c r="AY62" s="179"/>
      <c r="AZ62" s="179"/>
      <c r="BA62" s="179"/>
      <c r="BB62" s="179"/>
      <c r="BC62" s="179"/>
      <c r="BD62" s="179"/>
      <c r="BE62" s="179"/>
      <c r="BF62" s="179"/>
      <c r="BG62" s="179"/>
      <c r="BH62" s="179"/>
      <c r="BI62" s="179"/>
      <c r="BJ62" s="179"/>
      <c r="BK62" s="179"/>
      <c r="BL62" s="179"/>
      <c r="BM62" s="179"/>
      <c r="BN62" s="179"/>
      <c r="BO62" s="179"/>
      <c r="BP62" s="179"/>
      <c r="BQ62" s="179"/>
      <c r="BR62" s="179"/>
      <c r="BS62" s="179"/>
      <c r="BT62" s="179"/>
      <c r="BU62" s="179"/>
      <c r="BV62" s="179"/>
      <c r="BW62" s="179"/>
      <c r="BX62" s="179"/>
      <c r="BY62" s="179"/>
      <c r="BZ62" s="179"/>
      <c r="CA62" s="179"/>
      <c r="CB62" s="179"/>
      <c r="CC62" s="179"/>
      <c r="CD62" s="179"/>
      <c r="CE62" s="179"/>
      <c r="CF62" s="179"/>
      <c r="CG62" s="179"/>
      <c r="CH62" s="179"/>
      <c r="CI62" s="179"/>
      <c r="CJ62" s="179"/>
      <c r="CK62" s="179"/>
      <c r="CL62" s="179"/>
      <c r="CM62" s="179"/>
      <c r="CN62" s="179"/>
      <c r="CO62" s="179"/>
      <c r="CP62" s="179"/>
      <c r="CQ62" s="179"/>
      <c r="CR62" s="179"/>
      <c r="CS62" s="179"/>
      <c r="CT62" s="179"/>
      <c r="CU62" s="179"/>
      <c r="CV62" s="179"/>
      <c r="CW62" s="179"/>
      <c r="CX62" s="179"/>
      <c r="CY62" s="179"/>
      <c r="CZ62" s="179"/>
      <c r="DA62" s="179"/>
      <c r="DB62" s="179"/>
      <c r="DC62" s="179"/>
      <c r="DD62" s="179"/>
      <c r="DE62" s="179"/>
      <c r="DF62" s="179"/>
      <c r="DG62" s="179"/>
      <c r="DH62" s="179"/>
      <c r="DI62" s="179"/>
      <c r="DJ62" s="179"/>
      <c r="DK62" s="179"/>
      <c r="DL62" s="179"/>
      <c r="DM62" s="179"/>
      <c r="DN62" s="179"/>
      <c r="DO62" s="179"/>
      <c r="DP62" s="179"/>
      <c r="DQ62" s="179"/>
      <c r="DR62" s="179"/>
      <c r="DS62" s="179"/>
      <c r="DT62" s="179"/>
      <c r="DU62" s="179"/>
      <c r="DV62" s="179"/>
      <c r="DW62" s="179"/>
      <c r="DX62" s="179"/>
      <c r="DY62" s="179"/>
      <c r="DZ62" s="179"/>
      <c r="EA62" s="179"/>
      <c r="EB62" s="179"/>
      <c r="EC62" s="179"/>
      <c r="ED62" s="179"/>
      <c r="EE62" s="179"/>
      <c r="EF62" s="179"/>
      <c r="EG62" s="179"/>
      <c r="EH62" s="179"/>
      <c r="EI62" s="179"/>
      <c r="EJ62" s="179"/>
      <c r="EK62" s="179"/>
      <c r="EL62" s="179"/>
      <c r="EM62" s="179"/>
      <c r="EN62" s="179"/>
      <c r="EO62" s="179"/>
      <c r="EP62" s="179"/>
      <c r="EQ62" s="179"/>
      <c r="ER62" s="179"/>
      <c r="ES62" s="179"/>
      <c r="ET62" s="179"/>
      <c r="EU62" s="179"/>
      <c r="EV62" s="179"/>
      <c r="EW62" s="179"/>
      <c r="EX62" s="179"/>
      <c r="EY62" s="179"/>
      <c r="EZ62" s="179"/>
      <c r="FA62" s="179"/>
      <c r="FB62" s="179"/>
      <c r="FC62" s="179"/>
      <c r="FD62" s="179"/>
      <c r="FE62" s="179"/>
      <c r="FF62" s="179"/>
      <c r="FG62" s="179"/>
      <c r="FH62" s="179"/>
      <c r="FI62" s="179"/>
      <c r="FJ62" s="179"/>
      <c r="FK62" s="179"/>
      <c r="FL62" s="179"/>
      <c r="FM62" s="179"/>
      <c r="FN62" s="179"/>
      <c r="FO62" s="179"/>
      <c r="FP62" s="179"/>
      <c r="FQ62" s="179"/>
      <c r="FR62" s="179"/>
      <c r="FS62" s="179"/>
      <c r="FT62" s="179"/>
      <c r="FU62" s="179"/>
      <c r="FV62" s="179"/>
      <c r="FW62" s="179"/>
      <c r="FX62" s="179"/>
      <c r="FY62" s="179"/>
      <c r="FZ62" s="179"/>
      <c r="GA62" s="179"/>
      <c r="GB62" s="179"/>
      <c r="GC62" s="179"/>
      <c r="GD62" s="179"/>
      <c r="GE62" s="179"/>
      <c r="GF62" s="179"/>
      <c r="GG62" s="179"/>
      <c r="GH62" s="179"/>
      <c r="GI62" s="179"/>
      <c r="GJ62" s="179"/>
      <c r="GK62" s="179"/>
      <c r="GL62" s="179"/>
      <c r="GM62" s="179"/>
      <c r="GN62" s="179"/>
      <c r="GO62" s="179"/>
      <c r="GP62" s="179"/>
      <c r="GQ62" s="179"/>
      <c r="GR62" s="179"/>
      <c r="GS62" s="179"/>
      <c r="GT62" s="179"/>
      <c r="GU62" s="179"/>
      <c r="GV62" s="179"/>
      <c r="GW62" s="179"/>
      <c r="GX62" s="179"/>
      <c r="GY62" s="179"/>
      <c r="GZ62" s="179"/>
      <c r="HA62" s="179"/>
      <c r="HB62" s="179"/>
      <c r="HC62" s="179"/>
      <c r="HD62" s="179"/>
      <c r="HE62" s="179"/>
      <c r="HF62" s="179"/>
      <c r="HG62" s="179"/>
      <c r="HH62" s="179"/>
      <c r="HI62" s="179"/>
      <c r="HJ62" s="179"/>
      <c r="HK62" s="179"/>
      <c r="HL62" s="179"/>
      <c r="HM62" s="179"/>
      <c r="HN62" s="179"/>
      <c r="HO62" s="179"/>
      <c r="HP62" s="179"/>
      <c r="HQ62" s="179"/>
      <c r="HR62" s="179"/>
      <c r="HS62" s="179"/>
      <c r="HT62" s="179"/>
      <c r="HU62" s="179"/>
      <c r="HV62" s="179"/>
      <c r="HW62" s="179"/>
      <c r="HX62" s="179"/>
      <c r="HY62" s="179"/>
      <c r="HZ62" s="179"/>
      <c r="IA62" s="179"/>
      <c r="IB62" s="179"/>
      <c r="IC62" s="179"/>
      <c r="ID62" s="179"/>
      <c r="IE62" s="179"/>
      <c r="IF62" s="179"/>
      <c r="IG62" s="179"/>
      <c r="IH62" s="179"/>
      <c r="II62" s="179"/>
      <c r="IJ62" s="179"/>
      <c r="IK62" s="179"/>
      <c r="IL62" s="179"/>
      <c r="IM62" s="179"/>
      <c r="IN62" s="179"/>
      <c r="IO62" s="179"/>
      <c r="IP62" s="179"/>
    </row>
    <row r="63" s="180" customFormat="1" ht="24" customHeight="1" spans="1:250">
      <c r="A63" s="179"/>
      <c r="B63" s="205"/>
      <c r="C63" s="179"/>
      <c r="D63" s="206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79"/>
      <c r="AT63" s="179"/>
      <c r="AU63" s="179"/>
      <c r="AV63" s="179"/>
      <c r="AW63" s="179"/>
      <c r="AX63" s="179"/>
      <c r="AY63" s="179"/>
      <c r="AZ63" s="179"/>
      <c r="BA63" s="179"/>
      <c r="BB63" s="179"/>
      <c r="BC63" s="179"/>
      <c r="BD63" s="179"/>
      <c r="BE63" s="179"/>
      <c r="BF63" s="179"/>
      <c r="BG63" s="179"/>
      <c r="BH63" s="179"/>
      <c r="BI63" s="179"/>
      <c r="BJ63" s="179"/>
      <c r="BK63" s="179"/>
      <c r="BL63" s="179"/>
      <c r="BM63" s="179"/>
      <c r="BN63" s="179"/>
      <c r="BO63" s="179"/>
      <c r="BP63" s="179"/>
      <c r="BQ63" s="179"/>
      <c r="BR63" s="179"/>
      <c r="BS63" s="179"/>
      <c r="BT63" s="179"/>
      <c r="BU63" s="179"/>
      <c r="BV63" s="179"/>
      <c r="BW63" s="179"/>
      <c r="BX63" s="179"/>
      <c r="BY63" s="179"/>
      <c r="BZ63" s="179"/>
      <c r="CA63" s="179"/>
      <c r="CB63" s="179"/>
      <c r="CC63" s="179"/>
      <c r="CD63" s="179"/>
      <c r="CE63" s="179"/>
      <c r="CF63" s="179"/>
      <c r="CG63" s="179"/>
      <c r="CH63" s="179"/>
      <c r="CI63" s="179"/>
      <c r="CJ63" s="179"/>
      <c r="CK63" s="179"/>
      <c r="CL63" s="179"/>
      <c r="CM63" s="179"/>
      <c r="CN63" s="179"/>
      <c r="CO63" s="179"/>
      <c r="CP63" s="179"/>
      <c r="CQ63" s="179"/>
      <c r="CR63" s="179"/>
      <c r="CS63" s="179"/>
      <c r="CT63" s="179"/>
      <c r="CU63" s="179"/>
      <c r="CV63" s="179"/>
      <c r="CW63" s="179"/>
      <c r="CX63" s="179"/>
      <c r="CY63" s="179"/>
      <c r="CZ63" s="179"/>
      <c r="DA63" s="179"/>
      <c r="DB63" s="179"/>
      <c r="DC63" s="179"/>
      <c r="DD63" s="179"/>
      <c r="DE63" s="179"/>
      <c r="DF63" s="179"/>
      <c r="DG63" s="179"/>
      <c r="DH63" s="179"/>
      <c r="DI63" s="179"/>
      <c r="DJ63" s="179"/>
      <c r="DK63" s="179"/>
      <c r="DL63" s="179"/>
      <c r="DM63" s="179"/>
      <c r="DN63" s="179"/>
      <c r="DO63" s="179"/>
      <c r="DP63" s="179"/>
      <c r="DQ63" s="179"/>
      <c r="DR63" s="179"/>
      <c r="DS63" s="179"/>
      <c r="DT63" s="179"/>
      <c r="DU63" s="179"/>
      <c r="DV63" s="179"/>
      <c r="DW63" s="179"/>
      <c r="DX63" s="179"/>
      <c r="DY63" s="179"/>
      <c r="DZ63" s="179"/>
      <c r="EA63" s="179"/>
      <c r="EB63" s="179"/>
      <c r="EC63" s="179"/>
      <c r="ED63" s="179"/>
      <c r="EE63" s="179"/>
      <c r="EF63" s="179"/>
      <c r="EG63" s="179"/>
      <c r="EH63" s="179"/>
      <c r="EI63" s="179"/>
      <c r="EJ63" s="179"/>
      <c r="EK63" s="179"/>
      <c r="EL63" s="179"/>
      <c r="EM63" s="179"/>
      <c r="EN63" s="179"/>
      <c r="EO63" s="179"/>
      <c r="EP63" s="179"/>
      <c r="EQ63" s="179"/>
      <c r="ER63" s="179"/>
      <c r="ES63" s="179"/>
      <c r="ET63" s="179"/>
      <c r="EU63" s="179"/>
      <c r="EV63" s="179"/>
      <c r="EW63" s="179"/>
      <c r="EX63" s="179"/>
      <c r="EY63" s="179"/>
      <c r="EZ63" s="179"/>
      <c r="FA63" s="179"/>
      <c r="FB63" s="179"/>
      <c r="FC63" s="179"/>
      <c r="FD63" s="179"/>
      <c r="FE63" s="179"/>
      <c r="FF63" s="179"/>
      <c r="FG63" s="179"/>
      <c r="FH63" s="179"/>
      <c r="FI63" s="179"/>
      <c r="FJ63" s="179"/>
      <c r="FK63" s="179"/>
      <c r="FL63" s="179"/>
      <c r="FM63" s="179"/>
      <c r="FN63" s="179"/>
      <c r="FO63" s="179"/>
      <c r="FP63" s="179"/>
      <c r="FQ63" s="179"/>
      <c r="FR63" s="179"/>
      <c r="FS63" s="179"/>
      <c r="FT63" s="179"/>
      <c r="FU63" s="179"/>
      <c r="FV63" s="179"/>
      <c r="FW63" s="179"/>
      <c r="FX63" s="179"/>
      <c r="FY63" s="179"/>
      <c r="FZ63" s="179"/>
      <c r="GA63" s="179"/>
      <c r="GB63" s="179"/>
      <c r="GC63" s="179"/>
      <c r="GD63" s="179"/>
      <c r="GE63" s="179"/>
      <c r="GF63" s="179"/>
      <c r="GG63" s="179"/>
      <c r="GH63" s="179"/>
      <c r="GI63" s="179"/>
      <c r="GJ63" s="179"/>
      <c r="GK63" s="179"/>
      <c r="GL63" s="179"/>
      <c r="GM63" s="179"/>
      <c r="GN63" s="179"/>
      <c r="GO63" s="179"/>
      <c r="GP63" s="179"/>
      <c r="GQ63" s="179"/>
      <c r="GR63" s="179"/>
      <c r="GS63" s="179"/>
      <c r="GT63" s="179"/>
      <c r="GU63" s="179"/>
      <c r="GV63" s="179"/>
      <c r="GW63" s="179"/>
      <c r="GX63" s="179"/>
      <c r="GY63" s="179"/>
      <c r="GZ63" s="179"/>
      <c r="HA63" s="179"/>
      <c r="HB63" s="179"/>
      <c r="HC63" s="179"/>
      <c r="HD63" s="179"/>
      <c r="HE63" s="179"/>
      <c r="HF63" s="179"/>
      <c r="HG63" s="179"/>
      <c r="HH63" s="179"/>
      <c r="HI63" s="179"/>
      <c r="HJ63" s="179"/>
      <c r="HK63" s="179"/>
      <c r="HL63" s="179"/>
      <c r="HM63" s="179"/>
      <c r="HN63" s="179"/>
      <c r="HO63" s="179"/>
      <c r="HP63" s="179"/>
      <c r="HQ63" s="179"/>
      <c r="HR63" s="179"/>
      <c r="HS63" s="179"/>
      <c r="HT63" s="179"/>
      <c r="HU63" s="179"/>
      <c r="HV63" s="179"/>
      <c r="HW63" s="179"/>
      <c r="HX63" s="179"/>
      <c r="HY63" s="179"/>
      <c r="HZ63" s="179"/>
      <c r="IA63" s="179"/>
      <c r="IB63" s="179"/>
      <c r="IC63" s="179"/>
      <c r="ID63" s="179"/>
      <c r="IE63" s="179"/>
      <c r="IF63" s="179"/>
      <c r="IG63" s="179"/>
      <c r="IH63" s="179"/>
      <c r="II63" s="179"/>
      <c r="IJ63" s="179"/>
      <c r="IK63" s="179"/>
      <c r="IL63" s="179"/>
      <c r="IM63" s="179"/>
      <c r="IN63" s="179"/>
      <c r="IO63" s="179"/>
      <c r="IP63" s="179"/>
    </row>
    <row r="64" s="180" customFormat="1" ht="24" customHeight="1" spans="1:250">
      <c r="A64" s="179"/>
      <c r="B64" s="205"/>
      <c r="C64" s="179"/>
      <c r="D64" s="206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79"/>
      <c r="AT64" s="179"/>
      <c r="AU64" s="179"/>
      <c r="AV64" s="179"/>
      <c r="AW64" s="179"/>
      <c r="AX64" s="179"/>
      <c r="AY64" s="179"/>
      <c r="AZ64" s="179"/>
      <c r="BA64" s="179"/>
      <c r="BB64" s="179"/>
      <c r="BC64" s="179"/>
      <c r="BD64" s="179"/>
      <c r="BE64" s="179"/>
      <c r="BF64" s="179"/>
      <c r="BG64" s="179"/>
      <c r="BH64" s="179"/>
      <c r="BI64" s="179"/>
      <c r="BJ64" s="179"/>
      <c r="BK64" s="179"/>
      <c r="BL64" s="179"/>
      <c r="BM64" s="179"/>
      <c r="BN64" s="179"/>
      <c r="BO64" s="179"/>
      <c r="BP64" s="179"/>
      <c r="BQ64" s="179"/>
      <c r="BR64" s="179"/>
      <c r="BS64" s="179"/>
      <c r="BT64" s="179"/>
      <c r="BU64" s="179"/>
      <c r="BV64" s="179"/>
      <c r="BW64" s="179"/>
      <c r="BX64" s="179"/>
      <c r="BY64" s="179"/>
      <c r="BZ64" s="179"/>
      <c r="CA64" s="179"/>
      <c r="CB64" s="179"/>
      <c r="CC64" s="179"/>
      <c r="CD64" s="179"/>
      <c r="CE64" s="179"/>
      <c r="CF64" s="179"/>
      <c r="CG64" s="179"/>
      <c r="CH64" s="179"/>
      <c r="CI64" s="179"/>
      <c r="CJ64" s="179"/>
      <c r="CK64" s="179"/>
      <c r="CL64" s="179"/>
      <c r="CM64" s="179"/>
      <c r="CN64" s="179"/>
      <c r="CO64" s="179"/>
      <c r="CP64" s="179"/>
      <c r="CQ64" s="179"/>
      <c r="CR64" s="179"/>
      <c r="CS64" s="179"/>
      <c r="CT64" s="179"/>
      <c r="CU64" s="179"/>
      <c r="CV64" s="179"/>
      <c r="CW64" s="179"/>
      <c r="CX64" s="179"/>
      <c r="CY64" s="179"/>
      <c r="CZ64" s="179"/>
      <c r="DA64" s="179"/>
      <c r="DB64" s="179"/>
      <c r="DC64" s="179"/>
      <c r="DD64" s="179"/>
      <c r="DE64" s="179"/>
      <c r="DF64" s="179"/>
      <c r="DG64" s="179"/>
      <c r="DH64" s="179"/>
      <c r="DI64" s="179"/>
      <c r="DJ64" s="179"/>
      <c r="DK64" s="179"/>
      <c r="DL64" s="179"/>
      <c r="DM64" s="179"/>
      <c r="DN64" s="179"/>
      <c r="DO64" s="179"/>
      <c r="DP64" s="179"/>
      <c r="DQ64" s="179"/>
      <c r="DR64" s="179"/>
      <c r="DS64" s="179"/>
      <c r="DT64" s="179"/>
      <c r="DU64" s="179"/>
      <c r="DV64" s="179"/>
      <c r="DW64" s="179"/>
      <c r="DX64" s="179"/>
      <c r="DY64" s="179"/>
      <c r="DZ64" s="179"/>
      <c r="EA64" s="179"/>
      <c r="EB64" s="179"/>
      <c r="EC64" s="179"/>
      <c r="ED64" s="179"/>
      <c r="EE64" s="179"/>
      <c r="EF64" s="179"/>
      <c r="EG64" s="179"/>
      <c r="EH64" s="179"/>
      <c r="EI64" s="179"/>
      <c r="EJ64" s="179"/>
      <c r="EK64" s="179"/>
      <c r="EL64" s="179"/>
      <c r="EM64" s="179"/>
      <c r="EN64" s="179"/>
      <c r="EO64" s="179"/>
      <c r="EP64" s="179"/>
      <c r="EQ64" s="179"/>
      <c r="ER64" s="179"/>
      <c r="ES64" s="179"/>
      <c r="ET64" s="179"/>
      <c r="EU64" s="179"/>
      <c r="EV64" s="179"/>
      <c r="EW64" s="179"/>
      <c r="EX64" s="179"/>
      <c r="EY64" s="179"/>
      <c r="EZ64" s="179"/>
      <c r="FA64" s="179"/>
      <c r="FB64" s="179"/>
      <c r="FC64" s="179"/>
      <c r="FD64" s="179"/>
      <c r="FE64" s="179"/>
      <c r="FF64" s="179"/>
      <c r="FG64" s="179"/>
      <c r="FH64" s="179"/>
      <c r="FI64" s="179"/>
      <c r="FJ64" s="179"/>
      <c r="FK64" s="179"/>
      <c r="FL64" s="179"/>
      <c r="FM64" s="179"/>
      <c r="FN64" s="179"/>
      <c r="FO64" s="179"/>
      <c r="FP64" s="179"/>
      <c r="FQ64" s="179"/>
      <c r="FR64" s="179"/>
      <c r="FS64" s="179"/>
      <c r="FT64" s="179"/>
      <c r="FU64" s="179"/>
      <c r="FV64" s="179"/>
      <c r="FW64" s="179"/>
      <c r="FX64" s="179"/>
      <c r="FY64" s="179"/>
      <c r="FZ64" s="179"/>
      <c r="GA64" s="179"/>
      <c r="GB64" s="179"/>
      <c r="GC64" s="179"/>
      <c r="GD64" s="179"/>
      <c r="GE64" s="179"/>
      <c r="GF64" s="179"/>
      <c r="GG64" s="179"/>
      <c r="GH64" s="179"/>
      <c r="GI64" s="179"/>
      <c r="GJ64" s="179"/>
      <c r="GK64" s="179"/>
      <c r="GL64" s="179"/>
      <c r="GM64" s="179"/>
      <c r="GN64" s="179"/>
      <c r="GO64" s="179"/>
      <c r="GP64" s="179"/>
      <c r="GQ64" s="179"/>
      <c r="GR64" s="179"/>
      <c r="GS64" s="179"/>
      <c r="GT64" s="179"/>
      <c r="GU64" s="179"/>
      <c r="GV64" s="179"/>
      <c r="GW64" s="179"/>
      <c r="GX64" s="179"/>
      <c r="GY64" s="179"/>
      <c r="GZ64" s="179"/>
      <c r="HA64" s="179"/>
      <c r="HB64" s="179"/>
      <c r="HC64" s="179"/>
      <c r="HD64" s="179"/>
      <c r="HE64" s="179"/>
      <c r="HF64" s="179"/>
      <c r="HG64" s="179"/>
      <c r="HH64" s="179"/>
      <c r="HI64" s="179"/>
      <c r="HJ64" s="179"/>
      <c r="HK64" s="179"/>
      <c r="HL64" s="179"/>
      <c r="HM64" s="179"/>
      <c r="HN64" s="179"/>
      <c r="HO64" s="179"/>
      <c r="HP64" s="179"/>
      <c r="HQ64" s="179"/>
      <c r="HR64" s="179"/>
      <c r="HS64" s="179"/>
      <c r="HT64" s="179"/>
      <c r="HU64" s="179"/>
      <c r="HV64" s="179"/>
      <c r="HW64" s="179"/>
      <c r="HX64" s="179"/>
      <c r="HY64" s="179"/>
      <c r="HZ64" s="179"/>
      <c r="IA64" s="179"/>
      <c r="IB64" s="179"/>
      <c r="IC64" s="179"/>
      <c r="ID64" s="179"/>
      <c r="IE64" s="179"/>
      <c r="IF64" s="179"/>
      <c r="IG64" s="179"/>
      <c r="IH64" s="179"/>
      <c r="II64" s="179"/>
      <c r="IJ64" s="179"/>
      <c r="IK64" s="179"/>
      <c r="IL64" s="179"/>
      <c r="IM64" s="179"/>
      <c r="IN64" s="179"/>
      <c r="IO64" s="179"/>
      <c r="IP64" s="179"/>
    </row>
    <row r="65" s="180" customFormat="1" ht="24" customHeight="1" spans="1:250">
      <c r="A65" s="179"/>
      <c r="B65" s="205"/>
      <c r="C65" s="179"/>
      <c r="D65" s="206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  <c r="BB65" s="179"/>
      <c r="BC65" s="179"/>
      <c r="BD65" s="179"/>
      <c r="BE65" s="179"/>
      <c r="BF65" s="179"/>
      <c r="BG65" s="179"/>
      <c r="BH65" s="179"/>
      <c r="BI65" s="179"/>
      <c r="BJ65" s="179"/>
      <c r="BK65" s="179"/>
      <c r="BL65" s="179"/>
      <c r="BM65" s="179"/>
      <c r="BN65" s="179"/>
      <c r="BO65" s="179"/>
      <c r="BP65" s="179"/>
      <c r="BQ65" s="179"/>
      <c r="BR65" s="179"/>
      <c r="BS65" s="179"/>
      <c r="BT65" s="179"/>
      <c r="BU65" s="179"/>
      <c r="BV65" s="179"/>
      <c r="BW65" s="179"/>
      <c r="BX65" s="179"/>
      <c r="BY65" s="179"/>
      <c r="BZ65" s="179"/>
      <c r="CA65" s="179"/>
      <c r="CB65" s="179"/>
      <c r="CC65" s="179"/>
      <c r="CD65" s="179"/>
      <c r="CE65" s="179"/>
      <c r="CF65" s="179"/>
      <c r="CG65" s="179"/>
      <c r="CH65" s="179"/>
      <c r="CI65" s="179"/>
      <c r="CJ65" s="179"/>
      <c r="CK65" s="179"/>
      <c r="CL65" s="179"/>
      <c r="CM65" s="179"/>
      <c r="CN65" s="179"/>
      <c r="CO65" s="179"/>
      <c r="CP65" s="179"/>
      <c r="CQ65" s="179"/>
      <c r="CR65" s="179"/>
      <c r="CS65" s="179"/>
      <c r="CT65" s="179"/>
      <c r="CU65" s="179"/>
      <c r="CV65" s="179"/>
      <c r="CW65" s="179"/>
      <c r="CX65" s="179"/>
      <c r="CY65" s="179"/>
      <c r="CZ65" s="179"/>
      <c r="DA65" s="179"/>
      <c r="DB65" s="179"/>
      <c r="DC65" s="179"/>
      <c r="DD65" s="179"/>
      <c r="DE65" s="179"/>
      <c r="DF65" s="179"/>
      <c r="DG65" s="179"/>
      <c r="DH65" s="179"/>
      <c r="DI65" s="179"/>
      <c r="DJ65" s="179"/>
      <c r="DK65" s="179"/>
      <c r="DL65" s="179"/>
      <c r="DM65" s="179"/>
      <c r="DN65" s="179"/>
      <c r="DO65" s="179"/>
      <c r="DP65" s="179"/>
      <c r="DQ65" s="179"/>
      <c r="DR65" s="179"/>
      <c r="DS65" s="179"/>
      <c r="DT65" s="179"/>
      <c r="DU65" s="179"/>
      <c r="DV65" s="179"/>
      <c r="DW65" s="179"/>
      <c r="DX65" s="179"/>
      <c r="DY65" s="179"/>
      <c r="DZ65" s="179"/>
      <c r="EA65" s="179"/>
      <c r="EB65" s="179"/>
      <c r="EC65" s="179"/>
      <c r="ED65" s="179"/>
      <c r="EE65" s="179"/>
      <c r="EF65" s="179"/>
      <c r="EG65" s="179"/>
      <c r="EH65" s="179"/>
      <c r="EI65" s="179"/>
      <c r="EJ65" s="179"/>
      <c r="EK65" s="179"/>
      <c r="EL65" s="179"/>
      <c r="EM65" s="179"/>
      <c r="EN65" s="179"/>
      <c r="EO65" s="179"/>
      <c r="EP65" s="179"/>
      <c r="EQ65" s="179"/>
      <c r="ER65" s="179"/>
      <c r="ES65" s="179"/>
      <c r="ET65" s="179"/>
      <c r="EU65" s="179"/>
      <c r="EV65" s="179"/>
      <c r="EW65" s="179"/>
      <c r="EX65" s="179"/>
      <c r="EY65" s="179"/>
      <c r="EZ65" s="179"/>
      <c r="FA65" s="179"/>
      <c r="FB65" s="179"/>
      <c r="FC65" s="179"/>
      <c r="FD65" s="179"/>
      <c r="FE65" s="179"/>
      <c r="FF65" s="179"/>
      <c r="FG65" s="179"/>
      <c r="FH65" s="179"/>
      <c r="FI65" s="179"/>
      <c r="FJ65" s="179"/>
      <c r="FK65" s="179"/>
      <c r="FL65" s="179"/>
      <c r="FM65" s="179"/>
      <c r="FN65" s="179"/>
      <c r="FO65" s="179"/>
      <c r="FP65" s="179"/>
      <c r="FQ65" s="179"/>
      <c r="FR65" s="179"/>
      <c r="FS65" s="179"/>
      <c r="FT65" s="179"/>
      <c r="FU65" s="179"/>
      <c r="FV65" s="179"/>
      <c r="FW65" s="179"/>
      <c r="FX65" s="179"/>
      <c r="FY65" s="179"/>
      <c r="FZ65" s="179"/>
      <c r="GA65" s="179"/>
      <c r="GB65" s="179"/>
      <c r="GC65" s="179"/>
      <c r="GD65" s="179"/>
      <c r="GE65" s="179"/>
      <c r="GF65" s="179"/>
      <c r="GG65" s="179"/>
      <c r="GH65" s="179"/>
      <c r="GI65" s="179"/>
      <c r="GJ65" s="179"/>
      <c r="GK65" s="179"/>
      <c r="GL65" s="179"/>
      <c r="GM65" s="179"/>
      <c r="GN65" s="179"/>
      <c r="GO65" s="179"/>
      <c r="GP65" s="179"/>
      <c r="GQ65" s="179"/>
      <c r="GR65" s="179"/>
      <c r="GS65" s="179"/>
      <c r="GT65" s="179"/>
      <c r="GU65" s="179"/>
      <c r="GV65" s="179"/>
      <c r="GW65" s="179"/>
      <c r="GX65" s="179"/>
      <c r="GY65" s="179"/>
      <c r="GZ65" s="179"/>
      <c r="HA65" s="179"/>
      <c r="HB65" s="179"/>
      <c r="HC65" s="179"/>
      <c r="HD65" s="179"/>
      <c r="HE65" s="179"/>
      <c r="HF65" s="179"/>
      <c r="HG65" s="179"/>
      <c r="HH65" s="179"/>
      <c r="HI65" s="179"/>
      <c r="HJ65" s="179"/>
      <c r="HK65" s="179"/>
      <c r="HL65" s="179"/>
      <c r="HM65" s="179"/>
      <c r="HN65" s="179"/>
      <c r="HO65" s="179"/>
      <c r="HP65" s="179"/>
      <c r="HQ65" s="179"/>
      <c r="HR65" s="179"/>
      <c r="HS65" s="179"/>
      <c r="HT65" s="179"/>
      <c r="HU65" s="179"/>
      <c r="HV65" s="179"/>
      <c r="HW65" s="179"/>
      <c r="HX65" s="179"/>
      <c r="HY65" s="179"/>
      <c r="HZ65" s="179"/>
      <c r="IA65" s="179"/>
      <c r="IB65" s="179"/>
      <c r="IC65" s="179"/>
      <c r="ID65" s="179"/>
      <c r="IE65" s="179"/>
      <c r="IF65" s="179"/>
      <c r="IG65" s="179"/>
      <c r="IH65" s="179"/>
      <c r="II65" s="179"/>
      <c r="IJ65" s="179"/>
      <c r="IK65" s="179"/>
      <c r="IL65" s="179"/>
      <c r="IM65" s="179"/>
      <c r="IN65" s="179"/>
      <c r="IO65" s="179"/>
      <c r="IP65" s="179"/>
    </row>
    <row r="66" s="180" customFormat="1" ht="24" customHeight="1" spans="1:250">
      <c r="A66" s="179"/>
      <c r="B66" s="205"/>
      <c r="C66" s="179"/>
      <c r="D66" s="206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79"/>
      <c r="AT66" s="179"/>
      <c r="AU66" s="179"/>
      <c r="AV66" s="179"/>
      <c r="AW66" s="179"/>
      <c r="AX66" s="179"/>
      <c r="AY66" s="179"/>
      <c r="AZ66" s="179"/>
      <c r="BA66" s="179"/>
      <c r="BB66" s="179"/>
      <c r="BC66" s="179"/>
      <c r="BD66" s="179"/>
      <c r="BE66" s="179"/>
      <c r="BF66" s="179"/>
      <c r="BG66" s="179"/>
      <c r="BH66" s="179"/>
      <c r="BI66" s="179"/>
      <c r="BJ66" s="179"/>
      <c r="BK66" s="179"/>
      <c r="BL66" s="179"/>
      <c r="BM66" s="179"/>
      <c r="BN66" s="179"/>
      <c r="BO66" s="179"/>
      <c r="BP66" s="179"/>
      <c r="BQ66" s="179"/>
      <c r="BR66" s="179"/>
      <c r="BS66" s="179"/>
      <c r="BT66" s="179"/>
      <c r="BU66" s="179"/>
      <c r="BV66" s="179"/>
      <c r="BW66" s="179"/>
      <c r="BX66" s="179"/>
      <c r="BY66" s="179"/>
      <c r="BZ66" s="179"/>
      <c r="CA66" s="179"/>
      <c r="CB66" s="179"/>
      <c r="CC66" s="179"/>
      <c r="CD66" s="179"/>
      <c r="CE66" s="179"/>
      <c r="CF66" s="179"/>
      <c r="CG66" s="179"/>
      <c r="CH66" s="179"/>
      <c r="CI66" s="179"/>
      <c r="CJ66" s="179"/>
      <c r="CK66" s="179"/>
      <c r="CL66" s="179"/>
      <c r="CM66" s="179"/>
      <c r="CN66" s="179"/>
      <c r="CO66" s="179"/>
      <c r="CP66" s="179"/>
      <c r="CQ66" s="179"/>
      <c r="CR66" s="179"/>
      <c r="CS66" s="179"/>
      <c r="CT66" s="179"/>
      <c r="CU66" s="179"/>
      <c r="CV66" s="179"/>
      <c r="CW66" s="179"/>
      <c r="CX66" s="179"/>
      <c r="CY66" s="179"/>
      <c r="CZ66" s="179"/>
      <c r="DA66" s="179"/>
      <c r="DB66" s="179"/>
      <c r="DC66" s="179"/>
      <c r="DD66" s="179"/>
      <c r="DE66" s="179"/>
      <c r="DF66" s="179"/>
      <c r="DG66" s="179"/>
      <c r="DH66" s="179"/>
      <c r="DI66" s="179"/>
      <c r="DJ66" s="179"/>
      <c r="DK66" s="179"/>
      <c r="DL66" s="179"/>
      <c r="DM66" s="179"/>
      <c r="DN66" s="179"/>
      <c r="DO66" s="179"/>
      <c r="DP66" s="179"/>
      <c r="DQ66" s="179"/>
      <c r="DR66" s="179"/>
      <c r="DS66" s="179"/>
      <c r="DT66" s="179"/>
      <c r="DU66" s="179"/>
      <c r="DV66" s="179"/>
      <c r="DW66" s="179"/>
      <c r="DX66" s="179"/>
      <c r="DY66" s="179"/>
      <c r="DZ66" s="179"/>
      <c r="EA66" s="179"/>
      <c r="EB66" s="179"/>
      <c r="EC66" s="179"/>
      <c r="ED66" s="179"/>
      <c r="EE66" s="179"/>
      <c r="EF66" s="179"/>
      <c r="EG66" s="179"/>
      <c r="EH66" s="179"/>
      <c r="EI66" s="179"/>
      <c r="EJ66" s="179"/>
      <c r="EK66" s="179"/>
      <c r="EL66" s="179"/>
      <c r="EM66" s="179"/>
      <c r="EN66" s="179"/>
      <c r="EO66" s="179"/>
      <c r="EP66" s="179"/>
      <c r="EQ66" s="179"/>
      <c r="ER66" s="179"/>
      <c r="ES66" s="179"/>
      <c r="ET66" s="179"/>
      <c r="EU66" s="179"/>
      <c r="EV66" s="179"/>
      <c r="EW66" s="179"/>
      <c r="EX66" s="179"/>
      <c r="EY66" s="179"/>
      <c r="EZ66" s="179"/>
      <c r="FA66" s="179"/>
      <c r="FB66" s="179"/>
      <c r="FC66" s="179"/>
      <c r="FD66" s="179"/>
      <c r="FE66" s="179"/>
      <c r="FF66" s="179"/>
      <c r="FG66" s="179"/>
      <c r="FH66" s="179"/>
      <c r="FI66" s="179"/>
      <c r="FJ66" s="179"/>
      <c r="FK66" s="179"/>
      <c r="FL66" s="179"/>
      <c r="FM66" s="179"/>
      <c r="FN66" s="179"/>
      <c r="FO66" s="179"/>
      <c r="FP66" s="179"/>
      <c r="FQ66" s="179"/>
      <c r="FR66" s="179"/>
      <c r="FS66" s="179"/>
      <c r="FT66" s="179"/>
      <c r="FU66" s="179"/>
      <c r="FV66" s="179"/>
      <c r="FW66" s="179"/>
      <c r="FX66" s="179"/>
      <c r="FY66" s="179"/>
      <c r="FZ66" s="179"/>
      <c r="GA66" s="179"/>
      <c r="GB66" s="179"/>
      <c r="GC66" s="179"/>
      <c r="GD66" s="179"/>
      <c r="GE66" s="179"/>
      <c r="GF66" s="179"/>
      <c r="GG66" s="179"/>
      <c r="GH66" s="179"/>
      <c r="GI66" s="179"/>
      <c r="GJ66" s="179"/>
      <c r="GK66" s="179"/>
      <c r="GL66" s="179"/>
      <c r="GM66" s="179"/>
      <c r="GN66" s="179"/>
      <c r="GO66" s="179"/>
      <c r="GP66" s="179"/>
      <c r="GQ66" s="179"/>
      <c r="GR66" s="179"/>
      <c r="GS66" s="179"/>
      <c r="GT66" s="179"/>
      <c r="GU66" s="179"/>
      <c r="GV66" s="179"/>
      <c r="GW66" s="179"/>
      <c r="GX66" s="179"/>
      <c r="GY66" s="179"/>
      <c r="GZ66" s="179"/>
      <c r="HA66" s="179"/>
      <c r="HB66" s="179"/>
      <c r="HC66" s="179"/>
      <c r="HD66" s="179"/>
      <c r="HE66" s="179"/>
      <c r="HF66" s="179"/>
      <c r="HG66" s="179"/>
      <c r="HH66" s="179"/>
      <c r="HI66" s="179"/>
      <c r="HJ66" s="179"/>
      <c r="HK66" s="179"/>
      <c r="HL66" s="179"/>
      <c r="HM66" s="179"/>
      <c r="HN66" s="179"/>
      <c r="HO66" s="179"/>
      <c r="HP66" s="179"/>
      <c r="HQ66" s="179"/>
      <c r="HR66" s="179"/>
      <c r="HS66" s="179"/>
      <c r="HT66" s="179"/>
      <c r="HU66" s="179"/>
      <c r="HV66" s="179"/>
      <c r="HW66" s="179"/>
      <c r="HX66" s="179"/>
      <c r="HY66" s="179"/>
      <c r="HZ66" s="179"/>
      <c r="IA66" s="179"/>
      <c r="IB66" s="179"/>
      <c r="IC66" s="179"/>
      <c r="ID66" s="179"/>
      <c r="IE66" s="179"/>
      <c r="IF66" s="179"/>
      <c r="IG66" s="179"/>
      <c r="IH66" s="179"/>
      <c r="II66" s="179"/>
      <c r="IJ66" s="179"/>
      <c r="IK66" s="179"/>
      <c r="IL66" s="179"/>
      <c r="IM66" s="179"/>
      <c r="IN66" s="179"/>
      <c r="IO66" s="179"/>
      <c r="IP66" s="179"/>
    </row>
    <row r="67" s="180" customFormat="1" ht="24" customHeight="1" spans="1:250">
      <c r="A67" s="179"/>
      <c r="B67" s="205"/>
      <c r="C67" s="179"/>
      <c r="D67" s="206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79"/>
      <c r="AT67" s="179"/>
      <c r="AU67" s="179"/>
      <c r="AV67" s="179"/>
      <c r="AW67" s="179"/>
      <c r="AX67" s="179"/>
      <c r="AY67" s="179"/>
      <c r="AZ67" s="179"/>
      <c r="BA67" s="179"/>
      <c r="BB67" s="179"/>
      <c r="BC67" s="179"/>
      <c r="BD67" s="179"/>
      <c r="BE67" s="179"/>
      <c r="BF67" s="179"/>
      <c r="BG67" s="179"/>
      <c r="BH67" s="179"/>
      <c r="BI67" s="179"/>
      <c r="BJ67" s="179"/>
      <c r="BK67" s="179"/>
      <c r="BL67" s="179"/>
      <c r="BM67" s="179"/>
      <c r="BN67" s="179"/>
      <c r="BO67" s="179"/>
      <c r="BP67" s="179"/>
      <c r="BQ67" s="179"/>
      <c r="BR67" s="179"/>
      <c r="BS67" s="179"/>
      <c r="BT67" s="179"/>
      <c r="BU67" s="179"/>
      <c r="BV67" s="179"/>
      <c r="BW67" s="179"/>
      <c r="BX67" s="179"/>
      <c r="BY67" s="179"/>
      <c r="BZ67" s="179"/>
      <c r="CA67" s="179"/>
      <c r="CB67" s="179"/>
      <c r="CC67" s="179"/>
      <c r="CD67" s="179"/>
      <c r="CE67" s="179"/>
      <c r="CF67" s="179"/>
      <c r="CG67" s="179"/>
      <c r="CH67" s="179"/>
      <c r="CI67" s="179"/>
      <c r="CJ67" s="179"/>
      <c r="CK67" s="179"/>
      <c r="CL67" s="179"/>
      <c r="CM67" s="179"/>
      <c r="CN67" s="179"/>
      <c r="CO67" s="179"/>
      <c r="CP67" s="179"/>
      <c r="CQ67" s="179"/>
      <c r="CR67" s="179"/>
      <c r="CS67" s="179"/>
      <c r="CT67" s="179"/>
      <c r="CU67" s="179"/>
      <c r="CV67" s="179"/>
      <c r="CW67" s="179"/>
      <c r="CX67" s="179"/>
      <c r="CY67" s="179"/>
      <c r="CZ67" s="179"/>
      <c r="DA67" s="179"/>
      <c r="DB67" s="179"/>
      <c r="DC67" s="179"/>
      <c r="DD67" s="179"/>
      <c r="DE67" s="179"/>
      <c r="DF67" s="179"/>
      <c r="DG67" s="179"/>
      <c r="DH67" s="179"/>
      <c r="DI67" s="179"/>
      <c r="DJ67" s="179"/>
      <c r="DK67" s="179"/>
      <c r="DL67" s="179"/>
      <c r="DM67" s="179"/>
      <c r="DN67" s="179"/>
      <c r="DO67" s="179"/>
      <c r="DP67" s="179"/>
      <c r="DQ67" s="179"/>
      <c r="DR67" s="179"/>
      <c r="DS67" s="179"/>
      <c r="DT67" s="179"/>
      <c r="DU67" s="179"/>
      <c r="DV67" s="179"/>
      <c r="DW67" s="179"/>
      <c r="DX67" s="179"/>
      <c r="DY67" s="179"/>
      <c r="DZ67" s="179"/>
      <c r="EA67" s="179"/>
      <c r="EB67" s="179"/>
      <c r="EC67" s="179"/>
      <c r="ED67" s="179"/>
      <c r="EE67" s="179"/>
      <c r="EF67" s="179"/>
      <c r="EG67" s="179"/>
      <c r="EH67" s="179"/>
      <c r="EI67" s="179"/>
      <c r="EJ67" s="179"/>
      <c r="EK67" s="179"/>
      <c r="EL67" s="179"/>
      <c r="EM67" s="179"/>
      <c r="EN67" s="179"/>
      <c r="EO67" s="179"/>
      <c r="EP67" s="179"/>
      <c r="EQ67" s="179"/>
      <c r="ER67" s="179"/>
      <c r="ES67" s="179"/>
      <c r="ET67" s="179"/>
      <c r="EU67" s="179"/>
      <c r="EV67" s="179"/>
      <c r="EW67" s="179"/>
      <c r="EX67" s="179"/>
      <c r="EY67" s="179"/>
      <c r="EZ67" s="179"/>
      <c r="FA67" s="179"/>
      <c r="FB67" s="179"/>
      <c r="FC67" s="179"/>
      <c r="FD67" s="179"/>
      <c r="FE67" s="179"/>
      <c r="FF67" s="179"/>
      <c r="FG67" s="179"/>
      <c r="FH67" s="179"/>
      <c r="FI67" s="179"/>
      <c r="FJ67" s="179"/>
      <c r="FK67" s="179"/>
      <c r="FL67" s="179"/>
      <c r="FM67" s="179"/>
      <c r="FN67" s="179"/>
      <c r="FO67" s="179"/>
      <c r="FP67" s="179"/>
      <c r="FQ67" s="179"/>
      <c r="FR67" s="179"/>
      <c r="FS67" s="179"/>
      <c r="FT67" s="179"/>
      <c r="FU67" s="179"/>
      <c r="FV67" s="179"/>
      <c r="FW67" s="179"/>
      <c r="FX67" s="179"/>
      <c r="FY67" s="179"/>
      <c r="FZ67" s="179"/>
      <c r="GA67" s="179"/>
      <c r="GB67" s="179"/>
      <c r="GC67" s="179"/>
      <c r="GD67" s="179"/>
      <c r="GE67" s="179"/>
      <c r="GF67" s="179"/>
      <c r="GG67" s="179"/>
      <c r="GH67" s="179"/>
      <c r="GI67" s="179"/>
      <c r="GJ67" s="179"/>
      <c r="GK67" s="179"/>
      <c r="GL67" s="179"/>
      <c r="GM67" s="179"/>
      <c r="GN67" s="179"/>
      <c r="GO67" s="179"/>
      <c r="GP67" s="179"/>
      <c r="GQ67" s="179"/>
      <c r="GR67" s="179"/>
      <c r="GS67" s="179"/>
      <c r="GT67" s="179"/>
      <c r="GU67" s="179"/>
      <c r="GV67" s="179"/>
      <c r="GW67" s="179"/>
      <c r="GX67" s="179"/>
      <c r="GY67" s="179"/>
      <c r="GZ67" s="179"/>
      <c r="HA67" s="179"/>
      <c r="HB67" s="179"/>
      <c r="HC67" s="179"/>
      <c r="HD67" s="179"/>
      <c r="HE67" s="179"/>
      <c r="HF67" s="179"/>
      <c r="HG67" s="179"/>
      <c r="HH67" s="179"/>
      <c r="HI67" s="179"/>
      <c r="HJ67" s="179"/>
      <c r="HK67" s="179"/>
      <c r="HL67" s="179"/>
      <c r="HM67" s="179"/>
      <c r="HN67" s="179"/>
      <c r="HO67" s="179"/>
      <c r="HP67" s="179"/>
      <c r="HQ67" s="179"/>
      <c r="HR67" s="179"/>
      <c r="HS67" s="179"/>
      <c r="HT67" s="179"/>
      <c r="HU67" s="179"/>
      <c r="HV67" s="179"/>
      <c r="HW67" s="179"/>
      <c r="HX67" s="179"/>
      <c r="HY67" s="179"/>
      <c r="HZ67" s="179"/>
      <c r="IA67" s="179"/>
      <c r="IB67" s="179"/>
      <c r="IC67" s="179"/>
      <c r="ID67" s="179"/>
      <c r="IE67" s="179"/>
      <c r="IF67" s="179"/>
      <c r="IG67" s="179"/>
      <c r="IH67" s="179"/>
      <c r="II67" s="179"/>
      <c r="IJ67" s="179"/>
      <c r="IK67" s="179"/>
      <c r="IL67" s="179"/>
      <c r="IM67" s="179"/>
      <c r="IN67" s="179"/>
      <c r="IO67" s="179"/>
      <c r="IP67" s="179"/>
    </row>
    <row r="68" s="180" customFormat="1" ht="24" customHeight="1" spans="1:250">
      <c r="A68" s="179"/>
      <c r="B68" s="205"/>
      <c r="C68" s="179"/>
      <c r="D68" s="206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79"/>
      <c r="AT68" s="179"/>
      <c r="AU68" s="179"/>
      <c r="AV68" s="179"/>
      <c r="AW68" s="179"/>
      <c r="AX68" s="179"/>
      <c r="AY68" s="179"/>
      <c r="AZ68" s="179"/>
      <c r="BA68" s="179"/>
      <c r="BB68" s="179"/>
      <c r="BC68" s="179"/>
      <c r="BD68" s="179"/>
      <c r="BE68" s="179"/>
      <c r="BF68" s="179"/>
      <c r="BG68" s="179"/>
      <c r="BH68" s="179"/>
      <c r="BI68" s="179"/>
      <c r="BJ68" s="179"/>
      <c r="BK68" s="179"/>
      <c r="BL68" s="179"/>
      <c r="BM68" s="179"/>
      <c r="BN68" s="179"/>
      <c r="BO68" s="179"/>
      <c r="BP68" s="179"/>
      <c r="BQ68" s="179"/>
      <c r="BR68" s="179"/>
      <c r="BS68" s="179"/>
      <c r="BT68" s="179"/>
      <c r="BU68" s="179"/>
      <c r="BV68" s="179"/>
      <c r="BW68" s="179"/>
      <c r="BX68" s="179"/>
      <c r="BY68" s="179"/>
      <c r="BZ68" s="179"/>
      <c r="CA68" s="179"/>
      <c r="CB68" s="179"/>
      <c r="CC68" s="179"/>
      <c r="CD68" s="179"/>
      <c r="CE68" s="179"/>
      <c r="CF68" s="179"/>
      <c r="CG68" s="179"/>
      <c r="CH68" s="179"/>
      <c r="CI68" s="179"/>
      <c r="CJ68" s="179"/>
      <c r="CK68" s="179"/>
      <c r="CL68" s="179"/>
      <c r="CM68" s="179"/>
      <c r="CN68" s="179"/>
      <c r="CO68" s="179"/>
      <c r="CP68" s="179"/>
      <c r="CQ68" s="179"/>
      <c r="CR68" s="179"/>
      <c r="CS68" s="179"/>
      <c r="CT68" s="179"/>
      <c r="CU68" s="179"/>
      <c r="CV68" s="179"/>
      <c r="CW68" s="179"/>
      <c r="CX68" s="179"/>
      <c r="CY68" s="179"/>
      <c r="CZ68" s="179"/>
      <c r="DA68" s="179"/>
      <c r="DB68" s="179"/>
      <c r="DC68" s="179"/>
      <c r="DD68" s="179"/>
      <c r="DE68" s="179"/>
      <c r="DF68" s="179"/>
      <c r="DG68" s="179"/>
      <c r="DH68" s="179"/>
      <c r="DI68" s="179"/>
      <c r="DJ68" s="179"/>
      <c r="DK68" s="179"/>
      <c r="DL68" s="179"/>
      <c r="DM68" s="179"/>
      <c r="DN68" s="179"/>
      <c r="DO68" s="179"/>
      <c r="DP68" s="179"/>
      <c r="DQ68" s="179"/>
      <c r="DR68" s="179"/>
      <c r="DS68" s="179"/>
      <c r="DT68" s="179"/>
      <c r="DU68" s="179"/>
      <c r="DV68" s="179"/>
      <c r="DW68" s="179"/>
      <c r="DX68" s="179"/>
      <c r="DY68" s="179"/>
      <c r="DZ68" s="179"/>
      <c r="EA68" s="179"/>
      <c r="EB68" s="179"/>
      <c r="EC68" s="179"/>
      <c r="ED68" s="179"/>
      <c r="EE68" s="179"/>
      <c r="EF68" s="179"/>
      <c r="EG68" s="179"/>
      <c r="EH68" s="179"/>
      <c r="EI68" s="179"/>
      <c r="EJ68" s="179"/>
      <c r="EK68" s="179"/>
      <c r="EL68" s="179"/>
      <c r="EM68" s="179"/>
      <c r="EN68" s="179"/>
      <c r="EO68" s="179"/>
      <c r="EP68" s="179"/>
      <c r="EQ68" s="179"/>
      <c r="ER68" s="179"/>
      <c r="ES68" s="179"/>
      <c r="ET68" s="179"/>
      <c r="EU68" s="179"/>
      <c r="EV68" s="179"/>
      <c r="EW68" s="179"/>
      <c r="EX68" s="179"/>
      <c r="EY68" s="179"/>
      <c r="EZ68" s="179"/>
      <c r="FA68" s="179"/>
      <c r="FB68" s="179"/>
      <c r="FC68" s="179"/>
      <c r="FD68" s="179"/>
      <c r="FE68" s="179"/>
      <c r="FF68" s="179"/>
      <c r="FG68" s="179"/>
      <c r="FH68" s="179"/>
      <c r="FI68" s="179"/>
      <c r="FJ68" s="179"/>
      <c r="FK68" s="179"/>
      <c r="FL68" s="179"/>
      <c r="FM68" s="179"/>
      <c r="FN68" s="179"/>
      <c r="FO68" s="179"/>
      <c r="FP68" s="179"/>
      <c r="FQ68" s="179"/>
      <c r="FR68" s="179"/>
      <c r="FS68" s="179"/>
      <c r="FT68" s="179"/>
      <c r="FU68" s="179"/>
      <c r="FV68" s="179"/>
      <c r="FW68" s="179"/>
      <c r="FX68" s="179"/>
      <c r="FY68" s="179"/>
      <c r="FZ68" s="179"/>
      <c r="GA68" s="179"/>
      <c r="GB68" s="179"/>
      <c r="GC68" s="179"/>
      <c r="GD68" s="179"/>
      <c r="GE68" s="179"/>
      <c r="GF68" s="179"/>
      <c r="GG68" s="179"/>
      <c r="GH68" s="179"/>
      <c r="GI68" s="179"/>
      <c r="GJ68" s="179"/>
      <c r="GK68" s="179"/>
      <c r="GL68" s="179"/>
      <c r="GM68" s="179"/>
      <c r="GN68" s="179"/>
      <c r="GO68" s="179"/>
      <c r="GP68" s="179"/>
      <c r="GQ68" s="179"/>
      <c r="GR68" s="179"/>
      <c r="GS68" s="179"/>
      <c r="GT68" s="179"/>
      <c r="GU68" s="179"/>
      <c r="GV68" s="179"/>
      <c r="GW68" s="179"/>
      <c r="GX68" s="179"/>
      <c r="GY68" s="179"/>
      <c r="GZ68" s="179"/>
      <c r="HA68" s="179"/>
      <c r="HB68" s="179"/>
      <c r="HC68" s="179"/>
      <c r="HD68" s="179"/>
      <c r="HE68" s="179"/>
      <c r="HF68" s="179"/>
      <c r="HG68" s="179"/>
      <c r="HH68" s="179"/>
      <c r="HI68" s="179"/>
      <c r="HJ68" s="179"/>
      <c r="HK68" s="179"/>
      <c r="HL68" s="179"/>
      <c r="HM68" s="179"/>
      <c r="HN68" s="179"/>
      <c r="HO68" s="179"/>
      <c r="HP68" s="179"/>
      <c r="HQ68" s="179"/>
      <c r="HR68" s="179"/>
      <c r="HS68" s="179"/>
      <c r="HT68" s="179"/>
      <c r="HU68" s="179"/>
      <c r="HV68" s="179"/>
      <c r="HW68" s="179"/>
      <c r="HX68" s="179"/>
      <c r="HY68" s="179"/>
      <c r="HZ68" s="179"/>
      <c r="IA68" s="179"/>
      <c r="IB68" s="179"/>
      <c r="IC68" s="179"/>
      <c r="ID68" s="179"/>
      <c r="IE68" s="179"/>
      <c r="IF68" s="179"/>
      <c r="IG68" s="179"/>
      <c r="IH68" s="179"/>
      <c r="II68" s="179"/>
      <c r="IJ68" s="179"/>
      <c r="IK68" s="179"/>
      <c r="IL68" s="179"/>
      <c r="IM68" s="179"/>
      <c r="IN68" s="179"/>
      <c r="IO68" s="179"/>
      <c r="IP68" s="179"/>
    </row>
    <row r="69" s="180" customFormat="1" ht="24" customHeight="1" spans="1:250">
      <c r="A69" s="179"/>
      <c r="B69" s="205"/>
      <c r="C69" s="179"/>
      <c r="D69" s="206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  <c r="AK69" s="179"/>
      <c r="AL69" s="179"/>
      <c r="AM69" s="179"/>
      <c r="AN69" s="179"/>
      <c r="AO69" s="179"/>
      <c r="AP69" s="179"/>
      <c r="AQ69" s="179"/>
      <c r="AR69" s="179"/>
      <c r="AS69" s="179"/>
      <c r="AT69" s="179"/>
      <c r="AU69" s="179"/>
      <c r="AV69" s="179"/>
      <c r="AW69" s="179"/>
      <c r="AX69" s="179"/>
      <c r="AY69" s="179"/>
      <c r="AZ69" s="179"/>
      <c r="BA69" s="179"/>
      <c r="BB69" s="179"/>
      <c r="BC69" s="179"/>
      <c r="BD69" s="179"/>
      <c r="BE69" s="179"/>
      <c r="BF69" s="179"/>
      <c r="BG69" s="179"/>
      <c r="BH69" s="179"/>
      <c r="BI69" s="179"/>
      <c r="BJ69" s="179"/>
      <c r="BK69" s="179"/>
      <c r="BL69" s="179"/>
      <c r="BM69" s="179"/>
      <c r="BN69" s="179"/>
      <c r="BO69" s="179"/>
      <c r="BP69" s="179"/>
      <c r="BQ69" s="179"/>
      <c r="BR69" s="179"/>
      <c r="BS69" s="179"/>
      <c r="BT69" s="179"/>
      <c r="BU69" s="179"/>
      <c r="BV69" s="179"/>
      <c r="BW69" s="179"/>
      <c r="BX69" s="179"/>
      <c r="BY69" s="179"/>
      <c r="BZ69" s="179"/>
      <c r="CA69" s="179"/>
      <c r="CB69" s="179"/>
      <c r="CC69" s="179"/>
      <c r="CD69" s="179"/>
      <c r="CE69" s="179"/>
      <c r="CF69" s="179"/>
      <c r="CG69" s="179"/>
      <c r="CH69" s="179"/>
      <c r="CI69" s="179"/>
      <c r="CJ69" s="179"/>
      <c r="CK69" s="179"/>
      <c r="CL69" s="179"/>
      <c r="CM69" s="179"/>
      <c r="CN69" s="179"/>
      <c r="CO69" s="179"/>
      <c r="CP69" s="179"/>
      <c r="CQ69" s="179"/>
      <c r="CR69" s="179"/>
      <c r="CS69" s="179"/>
      <c r="CT69" s="179"/>
      <c r="CU69" s="179"/>
      <c r="CV69" s="179"/>
      <c r="CW69" s="179"/>
      <c r="CX69" s="179"/>
      <c r="CY69" s="179"/>
      <c r="CZ69" s="179"/>
      <c r="DA69" s="179"/>
      <c r="DB69" s="179"/>
      <c r="DC69" s="179"/>
      <c r="DD69" s="179"/>
      <c r="DE69" s="179"/>
      <c r="DF69" s="179"/>
      <c r="DG69" s="179"/>
      <c r="DH69" s="179"/>
      <c r="DI69" s="179"/>
      <c r="DJ69" s="179"/>
      <c r="DK69" s="179"/>
      <c r="DL69" s="179"/>
      <c r="DM69" s="179"/>
      <c r="DN69" s="179"/>
      <c r="DO69" s="179"/>
      <c r="DP69" s="179"/>
      <c r="DQ69" s="179"/>
      <c r="DR69" s="179"/>
      <c r="DS69" s="179"/>
      <c r="DT69" s="179"/>
      <c r="DU69" s="179"/>
      <c r="DV69" s="179"/>
      <c r="DW69" s="179"/>
      <c r="DX69" s="179"/>
      <c r="DY69" s="179"/>
      <c r="DZ69" s="179"/>
      <c r="EA69" s="179"/>
      <c r="EB69" s="179"/>
      <c r="EC69" s="179"/>
      <c r="ED69" s="179"/>
      <c r="EE69" s="179"/>
      <c r="EF69" s="179"/>
      <c r="EG69" s="179"/>
      <c r="EH69" s="179"/>
      <c r="EI69" s="179"/>
      <c r="EJ69" s="179"/>
      <c r="EK69" s="179"/>
      <c r="EL69" s="179"/>
      <c r="EM69" s="179"/>
      <c r="EN69" s="179"/>
      <c r="EO69" s="179"/>
      <c r="EP69" s="179"/>
      <c r="EQ69" s="179"/>
      <c r="ER69" s="179"/>
      <c r="ES69" s="179"/>
      <c r="ET69" s="179"/>
      <c r="EU69" s="179"/>
      <c r="EV69" s="179"/>
      <c r="EW69" s="179"/>
      <c r="EX69" s="179"/>
      <c r="EY69" s="179"/>
      <c r="EZ69" s="179"/>
      <c r="FA69" s="179"/>
      <c r="FB69" s="179"/>
      <c r="FC69" s="179"/>
      <c r="FD69" s="179"/>
      <c r="FE69" s="179"/>
      <c r="FF69" s="179"/>
      <c r="FG69" s="179"/>
      <c r="FH69" s="179"/>
      <c r="FI69" s="179"/>
      <c r="FJ69" s="179"/>
      <c r="FK69" s="179"/>
      <c r="FL69" s="179"/>
      <c r="FM69" s="179"/>
      <c r="FN69" s="179"/>
      <c r="FO69" s="179"/>
      <c r="FP69" s="179"/>
      <c r="FQ69" s="179"/>
      <c r="FR69" s="179"/>
      <c r="FS69" s="179"/>
      <c r="FT69" s="179"/>
      <c r="FU69" s="179"/>
      <c r="FV69" s="179"/>
      <c r="FW69" s="179"/>
      <c r="FX69" s="179"/>
      <c r="FY69" s="179"/>
      <c r="FZ69" s="179"/>
      <c r="GA69" s="179"/>
      <c r="GB69" s="179"/>
      <c r="GC69" s="179"/>
      <c r="GD69" s="179"/>
      <c r="GE69" s="179"/>
      <c r="GF69" s="179"/>
      <c r="GG69" s="179"/>
      <c r="GH69" s="179"/>
      <c r="GI69" s="179"/>
      <c r="GJ69" s="179"/>
      <c r="GK69" s="179"/>
      <c r="GL69" s="179"/>
      <c r="GM69" s="179"/>
      <c r="GN69" s="179"/>
      <c r="GO69" s="179"/>
      <c r="GP69" s="179"/>
      <c r="GQ69" s="179"/>
      <c r="GR69" s="179"/>
      <c r="GS69" s="179"/>
      <c r="GT69" s="179"/>
      <c r="GU69" s="179"/>
      <c r="GV69" s="179"/>
      <c r="GW69" s="179"/>
      <c r="GX69" s="179"/>
      <c r="GY69" s="179"/>
      <c r="GZ69" s="179"/>
      <c r="HA69" s="179"/>
      <c r="HB69" s="179"/>
      <c r="HC69" s="179"/>
      <c r="HD69" s="179"/>
      <c r="HE69" s="179"/>
      <c r="HF69" s="179"/>
      <c r="HG69" s="179"/>
      <c r="HH69" s="179"/>
      <c r="HI69" s="179"/>
      <c r="HJ69" s="179"/>
      <c r="HK69" s="179"/>
      <c r="HL69" s="179"/>
      <c r="HM69" s="179"/>
      <c r="HN69" s="179"/>
      <c r="HO69" s="179"/>
      <c r="HP69" s="179"/>
      <c r="HQ69" s="179"/>
      <c r="HR69" s="179"/>
      <c r="HS69" s="179"/>
      <c r="HT69" s="179"/>
      <c r="HU69" s="179"/>
      <c r="HV69" s="179"/>
      <c r="HW69" s="179"/>
      <c r="HX69" s="179"/>
      <c r="HY69" s="179"/>
      <c r="HZ69" s="179"/>
      <c r="IA69" s="179"/>
      <c r="IB69" s="179"/>
      <c r="IC69" s="179"/>
      <c r="ID69" s="179"/>
      <c r="IE69" s="179"/>
      <c r="IF69" s="179"/>
      <c r="IG69" s="179"/>
      <c r="IH69" s="179"/>
      <c r="II69" s="179"/>
      <c r="IJ69" s="179"/>
      <c r="IK69" s="179"/>
      <c r="IL69" s="179"/>
      <c r="IM69" s="179"/>
      <c r="IN69" s="179"/>
      <c r="IO69" s="179"/>
      <c r="IP69" s="179"/>
    </row>
    <row r="70" s="180" customFormat="1" ht="24" customHeight="1" spans="1:250">
      <c r="A70" s="179"/>
      <c r="B70" s="205"/>
      <c r="C70" s="179"/>
      <c r="D70" s="206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79"/>
      <c r="AD70" s="179"/>
      <c r="AE70" s="179"/>
      <c r="AF70" s="179"/>
      <c r="AG70" s="179"/>
      <c r="AH70" s="179"/>
      <c r="AI70" s="179"/>
      <c r="AJ70" s="179"/>
      <c r="AK70" s="179"/>
      <c r="AL70" s="179"/>
      <c r="AM70" s="179"/>
      <c r="AN70" s="179"/>
      <c r="AO70" s="179"/>
      <c r="AP70" s="179"/>
      <c r="AQ70" s="179"/>
      <c r="AR70" s="179"/>
      <c r="AS70" s="179"/>
      <c r="AT70" s="179"/>
      <c r="AU70" s="179"/>
      <c r="AV70" s="179"/>
      <c r="AW70" s="179"/>
      <c r="AX70" s="179"/>
      <c r="AY70" s="179"/>
      <c r="AZ70" s="179"/>
      <c r="BA70" s="179"/>
      <c r="BB70" s="179"/>
      <c r="BC70" s="179"/>
      <c r="BD70" s="179"/>
      <c r="BE70" s="179"/>
      <c r="BF70" s="179"/>
      <c r="BG70" s="179"/>
      <c r="BH70" s="179"/>
      <c r="BI70" s="179"/>
      <c r="BJ70" s="179"/>
      <c r="BK70" s="179"/>
      <c r="BL70" s="179"/>
      <c r="BM70" s="179"/>
      <c r="BN70" s="179"/>
      <c r="BO70" s="179"/>
      <c r="BP70" s="179"/>
      <c r="BQ70" s="179"/>
      <c r="BR70" s="179"/>
      <c r="BS70" s="179"/>
      <c r="BT70" s="179"/>
      <c r="BU70" s="179"/>
      <c r="BV70" s="179"/>
      <c r="BW70" s="179"/>
      <c r="BX70" s="179"/>
      <c r="BY70" s="179"/>
      <c r="BZ70" s="179"/>
      <c r="CA70" s="179"/>
      <c r="CB70" s="179"/>
      <c r="CC70" s="179"/>
      <c r="CD70" s="179"/>
      <c r="CE70" s="179"/>
      <c r="CF70" s="179"/>
      <c r="CG70" s="179"/>
      <c r="CH70" s="179"/>
      <c r="CI70" s="179"/>
      <c r="CJ70" s="179"/>
      <c r="CK70" s="179"/>
      <c r="CL70" s="179"/>
      <c r="CM70" s="179"/>
      <c r="CN70" s="179"/>
      <c r="CO70" s="179"/>
      <c r="CP70" s="179"/>
      <c r="CQ70" s="179"/>
      <c r="CR70" s="179"/>
      <c r="CS70" s="179"/>
      <c r="CT70" s="179"/>
      <c r="CU70" s="179"/>
      <c r="CV70" s="179"/>
      <c r="CW70" s="179"/>
      <c r="CX70" s="179"/>
      <c r="CY70" s="179"/>
      <c r="CZ70" s="179"/>
      <c r="DA70" s="179"/>
      <c r="DB70" s="179"/>
      <c r="DC70" s="179"/>
      <c r="DD70" s="179"/>
      <c r="DE70" s="179"/>
      <c r="DF70" s="179"/>
      <c r="DG70" s="179"/>
      <c r="DH70" s="179"/>
      <c r="DI70" s="179"/>
      <c r="DJ70" s="179"/>
      <c r="DK70" s="179"/>
      <c r="DL70" s="179"/>
      <c r="DM70" s="179"/>
      <c r="DN70" s="179"/>
      <c r="DO70" s="179"/>
      <c r="DP70" s="179"/>
      <c r="DQ70" s="179"/>
      <c r="DR70" s="179"/>
      <c r="DS70" s="179"/>
      <c r="DT70" s="179"/>
      <c r="DU70" s="179"/>
      <c r="DV70" s="179"/>
      <c r="DW70" s="179"/>
      <c r="DX70" s="179"/>
      <c r="DY70" s="179"/>
      <c r="DZ70" s="179"/>
      <c r="EA70" s="179"/>
      <c r="EB70" s="179"/>
      <c r="EC70" s="179"/>
      <c r="ED70" s="179"/>
      <c r="EE70" s="179"/>
      <c r="EF70" s="179"/>
      <c r="EG70" s="179"/>
      <c r="EH70" s="179"/>
      <c r="EI70" s="179"/>
      <c r="EJ70" s="179"/>
      <c r="EK70" s="179"/>
      <c r="EL70" s="179"/>
      <c r="EM70" s="179"/>
      <c r="EN70" s="179"/>
      <c r="EO70" s="179"/>
      <c r="EP70" s="179"/>
      <c r="EQ70" s="179"/>
      <c r="ER70" s="179"/>
      <c r="ES70" s="179"/>
      <c r="ET70" s="179"/>
      <c r="EU70" s="179"/>
      <c r="EV70" s="179"/>
      <c r="EW70" s="179"/>
      <c r="EX70" s="179"/>
      <c r="EY70" s="179"/>
      <c r="EZ70" s="179"/>
      <c r="FA70" s="179"/>
      <c r="FB70" s="179"/>
      <c r="FC70" s="179"/>
      <c r="FD70" s="179"/>
      <c r="FE70" s="179"/>
      <c r="FF70" s="179"/>
      <c r="FG70" s="179"/>
      <c r="FH70" s="179"/>
      <c r="FI70" s="179"/>
      <c r="FJ70" s="179"/>
      <c r="FK70" s="179"/>
      <c r="FL70" s="179"/>
      <c r="FM70" s="179"/>
      <c r="FN70" s="179"/>
      <c r="FO70" s="179"/>
      <c r="FP70" s="179"/>
      <c r="FQ70" s="179"/>
      <c r="FR70" s="179"/>
      <c r="FS70" s="179"/>
      <c r="FT70" s="179"/>
      <c r="FU70" s="179"/>
      <c r="FV70" s="179"/>
      <c r="FW70" s="179"/>
      <c r="FX70" s="179"/>
      <c r="FY70" s="179"/>
      <c r="FZ70" s="179"/>
      <c r="GA70" s="179"/>
      <c r="GB70" s="179"/>
      <c r="GC70" s="179"/>
      <c r="GD70" s="179"/>
      <c r="GE70" s="179"/>
      <c r="GF70" s="179"/>
      <c r="GG70" s="179"/>
      <c r="GH70" s="179"/>
      <c r="GI70" s="179"/>
      <c r="GJ70" s="179"/>
      <c r="GK70" s="179"/>
      <c r="GL70" s="179"/>
      <c r="GM70" s="179"/>
      <c r="GN70" s="179"/>
      <c r="GO70" s="179"/>
      <c r="GP70" s="179"/>
      <c r="GQ70" s="179"/>
      <c r="GR70" s="179"/>
      <c r="GS70" s="179"/>
      <c r="GT70" s="179"/>
      <c r="GU70" s="179"/>
      <c r="GV70" s="179"/>
      <c r="GW70" s="179"/>
      <c r="GX70" s="179"/>
      <c r="GY70" s="179"/>
      <c r="GZ70" s="179"/>
      <c r="HA70" s="179"/>
      <c r="HB70" s="179"/>
      <c r="HC70" s="179"/>
      <c r="HD70" s="179"/>
      <c r="HE70" s="179"/>
      <c r="HF70" s="179"/>
      <c r="HG70" s="179"/>
      <c r="HH70" s="179"/>
      <c r="HI70" s="179"/>
      <c r="HJ70" s="179"/>
      <c r="HK70" s="179"/>
      <c r="HL70" s="179"/>
      <c r="HM70" s="179"/>
      <c r="HN70" s="179"/>
      <c r="HO70" s="179"/>
      <c r="HP70" s="179"/>
      <c r="HQ70" s="179"/>
      <c r="HR70" s="179"/>
      <c r="HS70" s="179"/>
      <c r="HT70" s="179"/>
      <c r="HU70" s="179"/>
      <c r="HV70" s="179"/>
      <c r="HW70" s="179"/>
      <c r="HX70" s="179"/>
      <c r="HY70" s="179"/>
      <c r="HZ70" s="179"/>
      <c r="IA70" s="179"/>
      <c r="IB70" s="179"/>
      <c r="IC70" s="179"/>
      <c r="ID70" s="179"/>
      <c r="IE70" s="179"/>
      <c r="IF70" s="179"/>
      <c r="IG70" s="179"/>
      <c r="IH70" s="179"/>
      <c r="II70" s="179"/>
      <c r="IJ70" s="179"/>
      <c r="IK70" s="179"/>
      <c r="IL70" s="179"/>
      <c r="IM70" s="179"/>
      <c r="IN70" s="179"/>
      <c r="IO70" s="179"/>
      <c r="IP70" s="179"/>
    </row>
    <row r="71" s="180" customFormat="1" ht="24" customHeight="1" spans="1:250">
      <c r="A71" s="179"/>
      <c r="B71" s="205"/>
      <c r="C71" s="179"/>
      <c r="D71" s="206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  <c r="AH71" s="179"/>
      <c r="AI71" s="179"/>
      <c r="AJ71" s="179"/>
      <c r="AK71" s="179"/>
      <c r="AL71" s="179"/>
      <c r="AM71" s="179"/>
      <c r="AN71" s="179"/>
      <c r="AO71" s="179"/>
      <c r="AP71" s="179"/>
      <c r="AQ71" s="179"/>
      <c r="AR71" s="179"/>
      <c r="AS71" s="179"/>
      <c r="AT71" s="179"/>
      <c r="AU71" s="179"/>
      <c r="AV71" s="179"/>
      <c r="AW71" s="179"/>
      <c r="AX71" s="179"/>
      <c r="AY71" s="179"/>
      <c r="AZ71" s="179"/>
      <c r="BA71" s="179"/>
      <c r="BB71" s="179"/>
      <c r="BC71" s="179"/>
      <c r="BD71" s="179"/>
      <c r="BE71" s="179"/>
      <c r="BF71" s="179"/>
      <c r="BG71" s="179"/>
      <c r="BH71" s="179"/>
      <c r="BI71" s="179"/>
      <c r="BJ71" s="179"/>
      <c r="BK71" s="179"/>
      <c r="BL71" s="179"/>
      <c r="BM71" s="179"/>
      <c r="BN71" s="179"/>
      <c r="BO71" s="179"/>
      <c r="BP71" s="179"/>
      <c r="BQ71" s="179"/>
      <c r="BR71" s="179"/>
      <c r="BS71" s="179"/>
      <c r="BT71" s="179"/>
      <c r="BU71" s="179"/>
      <c r="BV71" s="179"/>
      <c r="BW71" s="179"/>
      <c r="BX71" s="179"/>
      <c r="BY71" s="179"/>
      <c r="BZ71" s="179"/>
      <c r="CA71" s="179"/>
      <c r="CB71" s="179"/>
      <c r="CC71" s="179"/>
      <c r="CD71" s="179"/>
      <c r="CE71" s="179"/>
      <c r="CF71" s="179"/>
      <c r="CG71" s="179"/>
      <c r="CH71" s="179"/>
      <c r="CI71" s="179"/>
      <c r="CJ71" s="179"/>
      <c r="CK71" s="179"/>
      <c r="CL71" s="179"/>
      <c r="CM71" s="179"/>
      <c r="CN71" s="179"/>
      <c r="CO71" s="179"/>
      <c r="CP71" s="179"/>
      <c r="CQ71" s="179"/>
      <c r="CR71" s="179"/>
      <c r="CS71" s="179"/>
      <c r="CT71" s="179"/>
      <c r="CU71" s="179"/>
      <c r="CV71" s="179"/>
      <c r="CW71" s="179"/>
      <c r="CX71" s="179"/>
      <c r="CY71" s="179"/>
      <c r="CZ71" s="179"/>
      <c r="DA71" s="179"/>
      <c r="DB71" s="179"/>
      <c r="DC71" s="179"/>
      <c r="DD71" s="179"/>
      <c r="DE71" s="179"/>
      <c r="DF71" s="179"/>
      <c r="DG71" s="179"/>
      <c r="DH71" s="179"/>
      <c r="DI71" s="179"/>
      <c r="DJ71" s="179"/>
      <c r="DK71" s="179"/>
      <c r="DL71" s="179"/>
      <c r="DM71" s="179"/>
      <c r="DN71" s="179"/>
      <c r="DO71" s="179"/>
      <c r="DP71" s="179"/>
      <c r="DQ71" s="179"/>
      <c r="DR71" s="179"/>
      <c r="DS71" s="179"/>
      <c r="DT71" s="179"/>
      <c r="DU71" s="179"/>
      <c r="DV71" s="179"/>
      <c r="DW71" s="179"/>
      <c r="DX71" s="179"/>
      <c r="DY71" s="179"/>
      <c r="DZ71" s="179"/>
      <c r="EA71" s="179"/>
      <c r="EB71" s="179"/>
      <c r="EC71" s="179"/>
      <c r="ED71" s="179"/>
      <c r="EE71" s="179"/>
      <c r="EF71" s="179"/>
      <c r="EG71" s="179"/>
      <c r="EH71" s="179"/>
      <c r="EI71" s="179"/>
      <c r="EJ71" s="179"/>
      <c r="EK71" s="179"/>
      <c r="EL71" s="179"/>
      <c r="EM71" s="179"/>
      <c r="EN71" s="179"/>
      <c r="EO71" s="179"/>
      <c r="EP71" s="179"/>
      <c r="EQ71" s="179"/>
      <c r="ER71" s="179"/>
      <c r="ES71" s="179"/>
      <c r="ET71" s="179"/>
      <c r="EU71" s="179"/>
      <c r="EV71" s="179"/>
      <c r="EW71" s="179"/>
      <c r="EX71" s="179"/>
      <c r="EY71" s="179"/>
      <c r="EZ71" s="179"/>
      <c r="FA71" s="179"/>
      <c r="FB71" s="179"/>
      <c r="FC71" s="179"/>
      <c r="FD71" s="179"/>
      <c r="FE71" s="179"/>
      <c r="FF71" s="179"/>
      <c r="FG71" s="179"/>
      <c r="FH71" s="179"/>
      <c r="FI71" s="179"/>
      <c r="FJ71" s="179"/>
      <c r="FK71" s="179"/>
      <c r="FL71" s="179"/>
      <c r="FM71" s="179"/>
      <c r="FN71" s="179"/>
      <c r="FO71" s="179"/>
      <c r="FP71" s="179"/>
      <c r="FQ71" s="179"/>
      <c r="FR71" s="179"/>
      <c r="FS71" s="179"/>
      <c r="FT71" s="179"/>
      <c r="FU71" s="179"/>
      <c r="FV71" s="179"/>
      <c r="FW71" s="179"/>
      <c r="FX71" s="179"/>
      <c r="FY71" s="179"/>
      <c r="FZ71" s="179"/>
      <c r="GA71" s="179"/>
      <c r="GB71" s="179"/>
      <c r="GC71" s="179"/>
      <c r="GD71" s="179"/>
      <c r="GE71" s="179"/>
      <c r="GF71" s="179"/>
      <c r="GG71" s="179"/>
      <c r="GH71" s="179"/>
      <c r="GI71" s="179"/>
      <c r="GJ71" s="179"/>
      <c r="GK71" s="179"/>
      <c r="GL71" s="179"/>
      <c r="GM71" s="179"/>
      <c r="GN71" s="179"/>
      <c r="GO71" s="179"/>
      <c r="GP71" s="179"/>
      <c r="GQ71" s="179"/>
      <c r="GR71" s="179"/>
      <c r="GS71" s="179"/>
      <c r="GT71" s="179"/>
      <c r="GU71" s="179"/>
      <c r="GV71" s="179"/>
      <c r="GW71" s="179"/>
      <c r="GX71" s="179"/>
      <c r="GY71" s="179"/>
      <c r="GZ71" s="179"/>
      <c r="HA71" s="179"/>
      <c r="HB71" s="179"/>
      <c r="HC71" s="179"/>
      <c r="HD71" s="179"/>
      <c r="HE71" s="179"/>
      <c r="HF71" s="179"/>
      <c r="HG71" s="179"/>
      <c r="HH71" s="179"/>
      <c r="HI71" s="179"/>
      <c r="HJ71" s="179"/>
      <c r="HK71" s="179"/>
      <c r="HL71" s="179"/>
      <c r="HM71" s="179"/>
      <c r="HN71" s="179"/>
      <c r="HO71" s="179"/>
      <c r="HP71" s="179"/>
      <c r="HQ71" s="179"/>
      <c r="HR71" s="179"/>
      <c r="HS71" s="179"/>
      <c r="HT71" s="179"/>
      <c r="HU71" s="179"/>
      <c r="HV71" s="179"/>
      <c r="HW71" s="179"/>
      <c r="HX71" s="179"/>
      <c r="HY71" s="179"/>
      <c r="HZ71" s="179"/>
      <c r="IA71" s="179"/>
      <c r="IB71" s="179"/>
      <c r="IC71" s="179"/>
      <c r="ID71" s="179"/>
      <c r="IE71" s="179"/>
      <c r="IF71" s="179"/>
      <c r="IG71" s="179"/>
      <c r="IH71" s="179"/>
      <c r="II71" s="179"/>
      <c r="IJ71" s="179"/>
      <c r="IK71" s="179"/>
      <c r="IL71" s="179"/>
      <c r="IM71" s="179"/>
      <c r="IN71" s="179"/>
      <c r="IO71" s="179"/>
      <c r="IP71" s="179"/>
    </row>
    <row r="72" s="180" customFormat="1" ht="24" customHeight="1" spans="1:250">
      <c r="A72" s="179"/>
      <c r="B72" s="205"/>
      <c r="C72" s="179"/>
      <c r="D72" s="206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  <c r="AK72" s="179"/>
      <c r="AL72" s="179"/>
      <c r="AM72" s="179"/>
      <c r="AN72" s="179"/>
      <c r="AO72" s="179"/>
      <c r="AP72" s="179"/>
      <c r="AQ72" s="179"/>
      <c r="AR72" s="179"/>
      <c r="AS72" s="179"/>
      <c r="AT72" s="179"/>
      <c r="AU72" s="179"/>
      <c r="AV72" s="179"/>
      <c r="AW72" s="179"/>
      <c r="AX72" s="179"/>
      <c r="AY72" s="179"/>
      <c r="AZ72" s="179"/>
      <c r="BA72" s="179"/>
      <c r="BB72" s="179"/>
      <c r="BC72" s="179"/>
      <c r="BD72" s="179"/>
      <c r="BE72" s="179"/>
      <c r="BF72" s="179"/>
      <c r="BG72" s="179"/>
      <c r="BH72" s="179"/>
      <c r="BI72" s="179"/>
      <c r="BJ72" s="179"/>
      <c r="BK72" s="179"/>
      <c r="BL72" s="179"/>
      <c r="BM72" s="179"/>
      <c r="BN72" s="179"/>
      <c r="BO72" s="179"/>
      <c r="BP72" s="179"/>
      <c r="BQ72" s="179"/>
      <c r="BR72" s="179"/>
      <c r="BS72" s="179"/>
      <c r="BT72" s="179"/>
      <c r="BU72" s="179"/>
      <c r="BV72" s="179"/>
      <c r="BW72" s="179"/>
      <c r="BX72" s="179"/>
      <c r="BY72" s="179"/>
      <c r="BZ72" s="179"/>
      <c r="CA72" s="179"/>
      <c r="CB72" s="179"/>
      <c r="CC72" s="179"/>
      <c r="CD72" s="179"/>
      <c r="CE72" s="179"/>
      <c r="CF72" s="179"/>
      <c r="CG72" s="179"/>
      <c r="CH72" s="179"/>
      <c r="CI72" s="179"/>
      <c r="CJ72" s="179"/>
      <c r="CK72" s="179"/>
      <c r="CL72" s="179"/>
      <c r="CM72" s="179"/>
      <c r="CN72" s="179"/>
      <c r="CO72" s="179"/>
      <c r="CP72" s="179"/>
      <c r="CQ72" s="179"/>
      <c r="CR72" s="179"/>
      <c r="CS72" s="179"/>
      <c r="CT72" s="179"/>
      <c r="CU72" s="179"/>
      <c r="CV72" s="179"/>
      <c r="CW72" s="179"/>
      <c r="CX72" s="179"/>
      <c r="CY72" s="179"/>
      <c r="CZ72" s="179"/>
      <c r="DA72" s="179"/>
      <c r="DB72" s="179"/>
      <c r="DC72" s="179"/>
      <c r="DD72" s="179"/>
      <c r="DE72" s="179"/>
      <c r="DF72" s="179"/>
      <c r="DG72" s="179"/>
      <c r="DH72" s="179"/>
      <c r="DI72" s="179"/>
      <c r="DJ72" s="179"/>
      <c r="DK72" s="179"/>
      <c r="DL72" s="179"/>
      <c r="DM72" s="179"/>
      <c r="DN72" s="179"/>
      <c r="DO72" s="179"/>
      <c r="DP72" s="179"/>
      <c r="DQ72" s="179"/>
      <c r="DR72" s="179"/>
      <c r="DS72" s="179"/>
      <c r="DT72" s="179"/>
      <c r="DU72" s="179"/>
      <c r="DV72" s="179"/>
      <c r="DW72" s="179"/>
      <c r="DX72" s="179"/>
      <c r="DY72" s="179"/>
      <c r="DZ72" s="179"/>
      <c r="EA72" s="179"/>
      <c r="EB72" s="179"/>
      <c r="EC72" s="179"/>
      <c r="ED72" s="179"/>
      <c r="EE72" s="179"/>
      <c r="EF72" s="179"/>
      <c r="EG72" s="179"/>
      <c r="EH72" s="179"/>
      <c r="EI72" s="179"/>
      <c r="EJ72" s="179"/>
      <c r="EK72" s="179"/>
      <c r="EL72" s="179"/>
      <c r="EM72" s="179"/>
      <c r="EN72" s="179"/>
      <c r="EO72" s="179"/>
      <c r="EP72" s="179"/>
      <c r="EQ72" s="179"/>
      <c r="ER72" s="179"/>
      <c r="ES72" s="179"/>
      <c r="ET72" s="179"/>
      <c r="EU72" s="179"/>
      <c r="EV72" s="179"/>
      <c r="EW72" s="179"/>
      <c r="EX72" s="179"/>
      <c r="EY72" s="179"/>
      <c r="EZ72" s="179"/>
      <c r="FA72" s="179"/>
      <c r="FB72" s="179"/>
      <c r="FC72" s="179"/>
      <c r="FD72" s="179"/>
      <c r="FE72" s="179"/>
      <c r="FF72" s="179"/>
      <c r="FG72" s="179"/>
      <c r="FH72" s="179"/>
      <c r="FI72" s="179"/>
      <c r="FJ72" s="179"/>
      <c r="FK72" s="179"/>
      <c r="FL72" s="179"/>
      <c r="FM72" s="179"/>
      <c r="FN72" s="179"/>
      <c r="FO72" s="179"/>
      <c r="FP72" s="179"/>
      <c r="FQ72" s="179"/>
      <c r="FR72" s="179"/>
      <c r="FS72" s="179"/>
      <c r="FT72" s="179"/>
      <c r="FU72" s="179"/>
      <c r="FV72" s="179"/>
      <c r="FW72" s="179"/>
      <c r="FX72" s="179"/>
      <c r="FY72" s="179"/>
      <c r="FZ72" s="179"/>
      <c r="GA72" s="179"/>
      <c r="GB72" s="179"/>
      <c r="GC72" s="179"/>
      <c r="GD72" s="179"/>
      <c r="GE72" s="179"/>
      <c r="GF72" s="179"/>
      <c r="GG72" s="179"/>
      <c r="GH72" s="179"/>
      <c r="GI72" s="179"/>
      <c r="GJ72" s="179"/>
      <c r="GK72" s="179"/>
      <c r="GL72" s="179"/>
      <c r="GM72" s="179"/>
      <c r="GN72" s="179"/>
      <c r="GO72" s="179"/>
      <c r="GP72" s="179"/>
      <c r="GQ72" s="179"/>
      <c r="GR72" s="179"/>
      <c r="GS72" s="179"/>
      <c r="GT72" s="179"/>
      <c r="GU72" s="179"/>
      <c r="GV72" s="179"/>
      <c r="GW72" s="179"/>
      <c r="GX72" s="179"/>
      <c r="GY72" s="179"/>
      <c r="GZ72" s="179"/>
      <c r="HA72" s="179"/>
      <c r="HB72" s="179"/>
      <c r="HC72" s="179"/>
      <c r="HD72" s="179"/>
      <c r="HE72" s="179"/>
      <c r="HF72" s="179"/>
      <c r="HG72" s="179"/>
      <c r="HH72" s="179"/>
      <c r="HI72" s="179"/>
      <c r="HJ72" s="179"/>
      <c r="HK72" s="179"/>
      <c r="HL72" s="179"/>
      <c r="HM72" s="179"/>
      <c r="HN72" s="179"/>
      <c r="HO72" s="179"/>
      <c r="HP72" s="179"/>
      <c r="HQ72" s="179"/>
      <c r="HR72" s="179"/>
      <c r="HS72" s="179"/>
      <c r="HT72" s="179"/>
      <c r="HU72" s="179"/>
      <c r="HV72" s="179"/>
      <c r="HW72" s="179"/>
      <c r="HX72" s="179"/>
      <c r="HY72" s="179"/>
      <c r="HZ72" s="179"/>
      <c r="IA72" s="179"/>
      <c r="IB72" s="179"/>
      <c r="IC72" s="179"/>
      <c r="ID72" s="179"/>
      <c r="IE72" s="179"/>
      <c r="IF72" s="179"/>
      <c r="IG72" s="179"/>
      <c r="IH72" s="179"/>
      <c r="II72" s="179"/>
      <c r="IJ72" s="179"/>
      <c r="IK72" s="179"/>
      <c r="IL72" s="179"/>
      <c r="IM72" s="179"/>
      <c r="IN72" s="179"/>
      <c r="IO72" s="179"/>
      <c r="IP72" s="179"/>
    </row>
    <row r="73" s="180" customFormat="1" ht="24" customHeight="1" spans="1:250">
      <c r="A73" s="179"/>
      <c r="B73" s="205"/>
      <c r="C73" s="179"/>
      <c r="D73" s="206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79"/>
      <c r="AI73" s="179"/>
      <c r="AJ73" s="179"/>
      <c r="AK73" s="179"/>
      <c r="AL73" s="179"/>
      <c r="AM73" s="179"/>
      <c r="AN73" s="179"/>
      <c r="AO73" s="179"/>
      <c r="AP73" s="179"/>
      <c r="AQ73" s="179"/>
      <c r="AR73" s="179"/>
      <c r="AS73" s="179"/>
      <c r="AT73" s="179"/>
      <c r="AU73" s="179"/>
      <c r="AV73" s="179"/>
      <c r="AW73" s="179"/>
      <c r="AX73" s="179"/>
      <c r="AY73" s="179"/>
      <c r="AZ73" s="179"/>
      <c r="BA73" s="179"/>
      <c r="BB73" s="179"/>
      <c r="BC73" s="179"/>
      <c r="BD73" s="179"/>
      <c r="BE73" s="179"/>
      <c r="BF73" s="179"/>
      <c r="BG73" s="179"/>
      <c r="BH73" s="179"/>
      <c r="BI73" s="179"/>
      <c r="BJ73" s="179"/>
      <c r="BK73" s="179"/>
      <c r="BL73" s="179"/>
      <c r="BM73" s="179"/>
      <c r="BN73" s="179"/>
      <c r="BO73" s="179"/>
      <c r="BP73" s="179"/>
      <c r="BQ73" s="179"/>
      <c r="BR73" s="179"/>
      <c r="BS73" s="179"/>
      <c r="BT73" s="179"/>
      <c r="BU73" s="179"/>
      <c r="BV73" s="179"/>
      <c r="BW73" s="179"/>
      <c r="BX73" s="179"/>
      <c r="BY73" s="179"/>
      <c r="BZ73" s="179"/>
      <c r="CA73" s="179"/>
      <c r="CB73" s="179"/>
      <c r="CC73" s="179"/>
      <c r="CD73" s="179"/>
      <c r="CE73" s="179"/>
      <c r="CF73" s="179"/>
      <c r="CG73" s="179"/>
      <c r="CH73" s="179"/>
      <c r="CI73" s="179"/>
      <c r="CJ73" s="179"/>
      <c r="CK73" s="179"/>
      <c r="CL73" s="179"/>
      <c r="CM73" s="179"/>
      <c r="CN73" s="179"/>
      <c r="CO73" s="179"/>
      <c r="CP73" s="179"/>
      <c r="CQ73" s="179"/>
      <c r="CR73" s="179"/>
      <c r="CS73" s="179"/>
      <c r="CT73" s="179"/>
      <c r="CU73" s="179"/>
      <c r="CV73" s="179"/>
      <c r="CW73" s="179"/>
      <c r="CX73" s="179"/>
      <c r="CY73" s="179"/>
      <c r="CZ73" s="179"/>
      <c r="DA73" s="179"/>
      <c r="DB73" s="179"/>
      <c r="DC73" s="179"/>
      <c r="DD73" s="179"/>
      <c r="DE73" s="179"/>
      <c r="DF73" s="179"/>
      <c r="DG73" s="179"/>
      <c r="DH73" s="179"/>
      <c r="DI73" s="179"/>
      <c r="DJ73" s="179"/>
      <c r="DK73" s="179"/>
      <c r="DL73" s="179"/>
      <c r="DM73" s="179"/>
      <c r="DN73" s="179"/>
      <c r="DO73" s="179"/>
      <c r="DP73" s="179"/>
      <c r="DQ73" s="179"/>
      <c r="DR73" s="179"/>
      <c r="DS73" s="179"/>
      <c r="DT73" s="179"/>
      <c r="DU73" s="179"/>
      <c r="DV73" s="179"/>
      <c r="DW73" s="179"/>
      <c r="DX73" s="179"/>
      <c r="DY73" s="179"/>
      <c r="DZ73" s="179"/>
      <c r="EA73" s="179"/>
      <c r="EB73" s="179"/>
      <c r="EC73" s="179"/>
      <c r="ED73" s="179"/>
      <c r="EE73" s="179"/>
      <c r="EF73" s="179"/>
      <c r="EG73" s="179"/>
      <c r="EH73" s="179"/>
      <c r="EI73" s="179"/>
      <c r="EJ73" s="179"/>
      <c r="EK73" s="179"/>
      <c r="EL73" s="179"/>
      <c r="EM73" s="179"/>
      <c r="EN73" s="179"/>
      <c r="EO73" s="179"/>
      <c r="EP73" s="179"/>
      <c r="EQ73" s="179"/>
      <c r="ER73" s="179"/>
      <c r="ES73" s="179"/>
      <c r="ET73" s="179"/>
      <c r="EU73" s="179"/>
      <c r="EV73" s="179"/>
      <c r="EW73" s="179"/>
      <c r="EX73" s="179"/>
      <c r="EY73" s="179"/>
      <c r="EZ73" s="179"/>
      <c r="FA73" s="179"/>
      <c r="FB73" s="179"/>
      <c r="FC73" s="179"/>
      <c r="FD73" s="179"/>
      <c r="FE73" s="179"/>
      <c r="FF73" s="179"/>
      <c r="FG73" s="179"/>
      <c r="FH73" s="179"/>
      <c r="FI73" s="179"/>
      <c r="FJ73" s="179"/>
      <c r="FK73" s="179"/>
      <c r="FL73" s="179"/>
      <c r="FM73" s="179"/>
      <c r="FN73" s="179"/>
      <c r="FO73" s="179"/>
      <c r="FP73" s="179"/>
      <c r="FQ73" s="179"/>
      <c r="FR73" s="179"/>
      <c r="FS73" s="179"/>
      <c r="FT73" s="179"/>
      <c r="FU73" s="179"/>
      <c r="FV73" s="179"/>
      <c r="FW73" s="179"/>
      <c r="FX73" s="179"/>
      <c r="FY73" s="179"/>
      <c r="FZ73" s="179"/>
      <c r="GA73" s="179"/>
      <c r="GB73" s="179"/>
      <c r="GC73" s="179"/>
      <c r="GD73" s="179"/>
      <c r="GE73" s="179"/>
      <c r="GF73" s="179"/>
      <c r="GG73" s="179"/>
      <c r="GH73" s="179"/>
      <c r="GI73" s="179"/>
      <c r="GJ73" s="179"/>
      <c r="GK73" s="179"/>
      <c r="GL73" s="179"/>
      <c r="GM73" s="179"/>
      <c r="GN73" s="179"/>
      <c r="GO73" s="179"/>
      <c r="GP73" s="179"/>
      <c r="GQ73" s="179"/>
      <c r="GR73" s="179"/>
      <c r="GS73" s="179"/>
      <c r="GT73" s="179"/>
      <c r="GU73" s="179"/>
      <c r="GV73" s="179"/>
      <c r="GW73" s="179"/>
      <c r="GX73" s="179"/>
      <c r="GY73" s="179"/>
      <c r="GZ73" s="179"/>
      <c r="HA73" s="179"/>
      <c r="HB73" s="179"/>
      <c r="HC73" s="179"/>
      <c r="HD73" s="179"/>
      <c r="HE73" s="179"/>
      <c r="HF73" s="179"/>
      <c r="HG73" s="179"/>
      <c r="HH73" s="179"/>
      <c r="HI73" s="179"/>
      <c r="HJ73" s="179"/>
      <c r="HK73" s="179"/>
      <c r="HL73" s="179"/>
      <c r="HM73" s="179"/>
      <c r="HN73" s="179"/>
      <c r="HO73" s="179"/>
      <c r="HP73" s="179"/>
      <c r="HQ73" s="179"/>
      <c r="HR73" s="179"/>
      <c r="HS73" s="179"/>
      <c r="HT73" s="179"/>
      <c r="HU73" s="179"/>
      <c r="HV73" s="179"/>
      <c r="HW73" s="179"/>
      <c r="HX73" s="179"/>
      <c r="HY73" s="179"/>
      <c r="HZ73" s="179"/>
      <c r="IA73" s="179"/>
      <c r="IB73" s="179"/>
      <c r="IC73" s="179"/>
      <c r="ID73" s="179"/>
      <c r="IE73" s="179"/>
      <c r="IF73" s="179"/>
      <c r="IG73" s="179"/>
      <c r="IH73" s="179"/>
      <c r="II73" s="179"/>
      <c r="IJ73" s="179"/>
      <c r="IK73" s="179"/>
      <c r="IL73" s="179"/>
      <c r="IM73" s="179"/>
      <c r="IN73" s="179"/>
      <c r="IO73" s="179"/>
      <c r="IP73" s="179"/>
    </row>
    <row r="74" s="180" customFormat="1" ht="24" customHeight="1" spans="1:250">
      <c r="A74" s="179"/>
      <c r="B74" s="205"/>
      <c r="C74" s="179"/>
      <c r="D74" s="206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79"/>
      <c r="AL74" s="179"/>
      <c r="AM74" s="179"/>
      <c r="AN74" s="179"/>
      <c r="AO74" s="179"/>
      <c r="AP74" s="179"/>
      <c r="AQ74" s="179"/>
      <c r="AR74" s="179"/>
      <c r="AS74" s="179"/>
      <c r="AT74" s="179"/>
      <c r="AU74" s="179"/>
      <c r="AV74" s="179"/>
      <c r="AW74" s="179"/>
      <c r="AX74" s="179"/>
      <c r="AY74" s="179"/>
      <c r="AZ74" s="179"/>
      <c r="BA74" s="179"/>
      <c r="BB74" s="179"/>
      <c r="BC74" s="179"/>
      <c r="BD74" s="179"/>
      <c r="BE74" s="179"/>
      <c r="BF74" s="179"/>
      <c r="BG74" s="179"/>
      <c r="BH74" s="179"/>
      <c r="BI74" s="179"/>
      <c r="BJ74" s="179"/>
      <c r="BK74" s="179"/>
      <c r="BL74" s="179"/>
      <c r="BM74" s="179"/>
      <c r="BN74" s="179"/>
      <c r="BO74" s="179"/>
      <c r="BP74" s="179"/>
      <c r="BQ74" s="179"/>
      <c r="BR74" s="179"/>
      <c r="BS74" s="179"/>
      <c r="BT74" s="179"/>
      <c r="BU74" s="179"/>
      <c r="BV74" s="179"/>
      <c r="BW74" s="179"/>
      <c r="BX74" s="179"/>
      <c r="BY74" s="179"/>
      <c r="BZ74" s="179"/>
      <c r="CA74" s="179"/>
      <c r="CB74" s="179"/>
      <c r="CC74" s="179"/>
      <c r="CD74" s="179"/>
      <c r="CE74" s="179"/>
      <c r="CF74" s="179"/>
      <c r="CG74" s="179"/>
      <c r="CH74" s="179"/>
      <c r="CI74" s="179"/>
      <c r="CJ74" s="179"/>
      <c r="CK74" s="179"/>
      <c r="CL74" s="179"/>
      <c r="CM74" s="179"/>
      <c r="CN74" s="179"/>
      <c r="CO74" s="179"/>
      <c r="CP74" s="179"/>
      <c r="CQ74" s="179"/>
      <c r="CR74" s="179"/>
      <c r="CS74" s="179"/>
      <c r="CT74" s="179"/>
      <c r="CU74" s="179"/>
      <c r="CV74" s="179"/>
      <c r="CW74" s="179"/>
      <c r="CX74" s="179"/>
      <c r="CY74" s="179"/>
      <c r="CZ74" s="179"/>
      <c r="DA74" s="179"/>
      <c r="DB74" s="179"/>
      <c r="DC74" s="179"/>
      <c r="DD74" s="179"/>
      <c r="DE74" s="179"/>
      <c r="DF74" s="179"/>
      <c r="DG74" s="179"/>
      <c r="DH74" s="179"/>
      <c r="DI74" s="179"/>
      <c r="DJ74" s="179"/>
      <c r="DK74" s="179"/>
      <c r="DL74" s="179"/>
      <c r="DM74" s="179"/>
      <c r="DN74" s="179"/>
      <c r="DO74" s="179"/>
      <c r="DP74" s="179"/>
      <c r="DQ74" s="179"/>
      <c r="DR74" s="179"/>
      <c r="DS74" s="179"/>
      <c r="DT74" s="179"/>
      <c r="DU74" s="179"/>
      <c r="DV74" s="179"/>
      <c r="DW74" s="179"/>
      <c r="DX74" s="179"/>
      <c r="DY74" s="179"/>
      <c r="DZ74" s="179"/>
      <c r="EA74" s="179"/>
      <c r="EB74" s="179"/>
      <c r="EC74" s="179"/>
      <c r="ED74" s="179"/>
      <c r="EE74" s="179"/>
      <c r="EF74" s="179"/>
      <c r="EG74" s="179"/>
      <c r="EH74" s="179"/>
      <c r="EI74" s="179"/>
      <c r="EJ74" s="179"/>
      <c r="EK74" s="179"/>
      <c r="EL74" s="179"/>
      <c r="EM74" s="179"/>
      <c r="EN74" s="179"/>
      <c r="EO74" s="179"/>
      <c r="EP74" s="179"/>
      <c r="EQ74" s="179"/>
      <c r="ER74" s="179"/>
      <c r="ES74" s="179"/>
      <c r="ET74" s="179"/>
      <c r="EU74" s="179"/>
      <c r="EV74" s="179"/>
      <c r="EW74" s="179"/>
      <c r="EX74" s="179"/>
      <c r="EY74" s="179"/>
      <c r="EZ74" s="179"/>
      <c r="FA74" s="179"/>
      <c r="FB74" s="179"/>
      <c r="FC74" s="179"/>
      <c r="FD74" s="179"/>
      <c r="FE74" s="179"/>
      <c r="FF74" s="179"/>
      <c r="FG74" s="179"/>
      <c r="FH74" s="179"/>
      <c r="FI74" s="179"/>
      <c r="FJ74" s="179"/>
      <c r="FK74" s="179"/>
      <c r="FL74" s="179"/>
      <c r="FM74" s="179"/>
      <c r="FN74" s="179"/>
      <c r="FO74" s="179"/>
      <c r="FP74" s="179"/>
      <c r="FQ74" s="179"/>
      <c r="FR74" s="179"/>
      <c r="FS74" s="179"/>
      <c r="FT74" s="179"/>
      <c r="FU74" s="179"/>
      <c r="FV74" s="179"/>
      <c r="FW74" s="179"/>
      <c r="FX74" s="179"/>
      <c r="FY74" s="179"/>
      <c r="FZ74" s="179"/>
      <c r="GA74" s="179"/>
      <c r="GB74" s="179"/>
      <c r="GC74" s="179"/>
      <c r="GD74" s="179"/>
      <c r="GE74" s="179"/>
      <c r="GF74" s="179"/>
      <c r="GG74" s="179"/>
      <c r="GH74" s="179"/>
      <c r="GI74" s="179"/>
      <c r="GJ74" s="179"/>
      <c r="GK74" s="179"/>
      <c r="GL74" s="179"/>
      <c r="GM74" s="179"/>
      <c r="GN74" s="179"/>
      <c r="GO74" s="179"/>
      <c r="GP74" s="179"/>
      <c r="GQ74" s="179"/>
      <c r="GR74" s="179"/>
      <c r="GS74" s="179"/>
      <c r="GT74" s="179"/>
      <c r="GU74" s="179"/>
      <c r="GV74" s="179"/>
      <c r="GW74" s="179"/>
      <c r="GX74" s="179"/>
      <c r="GY74" s="179"/>
      <c r="GZ74" s="179"/>
      <c r="HA74" s="179"/>
      <c r="HB74" s="179"/>
      <c r="HC74" s="179"/>
      <c r="HD74" s="179"/>
      <c r="HE74" s="179"/>
      <c r="HF74" s="179"/>
      <c r="HG74" s="179"/>
      <c r="HH74" s="179"/>
      <c r="HI74" s="179"/>
      <c r="HJ74" s="179"/>
      <c r="HK74" s="179"/>
      <c r="HL74" s="179"/>
      <c r="HM74" s="179"/>
      <c r="HN74" s="179"/>
      <c r="HO74" s="179"/>
      <c r="HP74" s="179"/>
      <c r="HQ74" s="179"/>
      <c r="HR74" s="179"/>
      <c r="HS74" s="179"/>
      <c r="HT74" s="179"/>
      <c r="HU74" s="179"/>
      <c r="HV74" s="179"/>
      <c r="HW74" s="179"/>
      <c r="HX74" s="179"/>
      <c r="HY74" s="179"/>
      <c r="HZ74" s="179"/>
      <c r="IA74" s="179"/>
      <c r="IB74" s="179"/>
      <c r="IC74" s="179"/>
      <c r="ID74" s="179"/>
      <c r="IE74" s="179"/>
      <c r="IF74" s="179"/>
      <c r="IG74" s="179"/>
      <c r="IH74" s="179"/>
      <c r="II74" s="179"/>
      <c r="IJ74" s="179"/>
      <c r="IK74" s="179"/>
      <c r="IL74" s="179"/>
      <c r="IM74" s="179"/>
      <c r="IN74" s="179"/>
      <c r="IO74" s="179"/>
      <c r="IP74" s="179"/>
    </row>
    <row r="75" s="180" customFormat="1" ht="24" customHeight="1" spans="1:250">
      <c r="A75" s="179"/>
      <c r="B75" s="205"/>
      <c r="C75" s="179"/>
      <c r="D75" s="206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  <c r="AK75" s="179"/>
      <c r="AL75" s="179"/>
      <c r="AM75" s="179"/>
      <c r="AN75" s="179"/>
      <c r="AO75" s="179"/>
      <c r="AP75" s="179"/>
      <c r="AQ75" s="179"/>
      <c r="AR75" s="179"/>
      <c r="AS75" s="179"/>
      <c r="AT75" s="179"/>
      <c r="AU75" s="179"/>
      <c r="AV75" s="179"/>
      <c r="AW75" s="179"/>
      <c r="AX75" s="179"/>
      <c r="AY75" s="179"/>
      <c r="AZ75" s="179"/>
      <c r="BA75" s="179"/>
      <c r="BB75" s="179"/>
      <c r="BC75" s="179"/>
      <c r="BD75" s="179"/>
      <c r="BE75" s="179"/>
      <c r="BF75" s="179"/>
      <c r="BG75" s="179"/>
      <c r="BH75" s="179"/>
      <c r="BI75" s="179"/>
      <c r="BJ75" s="179"/>
      <c r="BK75" s="179"/>
      <c r="BL75" s="179"/>
      <c r="BM75" s="179"/>
      <c r="BN75" s="179"/>
      <c r="BO75" s="179"/>
      <c r="BP75" s="179"/>
      <c r="BQ75" s="179"/>
      <c r="BR75" s="179"/>
      <c r="BS75" s="179"/>
      <c r="BT75" s="179"/>
      <c r="BU75" s="179"/>
      <c r="BV75" s="179"/>
      <c r="BW75" s="179"/>
      <c r="BX75" s="179"/>
      <c r="BY75" s="179"/>
      <c r="BZ75" s="179"/>
      <c r="CA75" s="179"/>
      <c r="CB75" s="179"/>
      <c r="CC75" s="179"/>
      <c r="CD75" s="179"/>
      <c r="CE75" s="179"/>
      <c r="CF75" s="179"/>
      <c r="CG75" s="179"/>
      <c r="CH75" s="179"/>
      <c r="CI75" s="179"/>
      <c r="CJ75" s="179"/>
      <c r="CK75" s="179"/>
      <c r="CL75" s="179"/>
      <c r="CM75" s="179"/>
      <c r="CN75" s="179"/>
      <c r="CO75" s="179"/>
      <c r="CP75" s="179"/>
      <c r="CQ75" s="179"/>
      <c r="CR75" s="179"/>
      <c r="CS75" s="179"/>
      <c r="CT75" s="179"/>
      <c r="CU75" s="179"/>
      <c r="CV75" s="179"/>
      <c r="CW75" s="179"/>
      <c r="CX75" s="179"/>
      <c r="CY75" s="179"/>
      <c r="CZ75" s="179"/>
      <c r="DA75" s="179"/>
      <c r="DB75" s="179"/>
      <c r="DC75" s="179"/>
      <c r="DD75" s="179"/>
      <c r="DE75" s="179"/>
      <c r="DF75" s="179"/>
      <c r="DG75" s="179"/>
      <c r="DH75" s="179"/>
      <c r="DI75" s="179"/>
      <c r="DJ75" s="179"/>
      <c r="DK75" s="179"/>
      <c r="DL75" s="179"/>
      <c r="DM75" s="179"/>
      <c r="DN75" s="179"/>
      <c r="DO75" s="179"/>
      <c r="DP75" s="179"/>
      <c r="DQ75" s="179"/>
      <c r="DR75" s="179"/>
      <c r="DS75" s="179"/>
      <c r="DT75" s="179"/>
      <c r="DU75" s="179"/>
      <c r="DV75" s="179"/>
      <c r="DW75" s="179"/>
      <c r="DX75" s="179"/>
      <c r="DY75" s="179"/>
      <c r="DZ75" s="179"/>
      <c r="EA75" s="179"/>
      <c r="EB75" s="179"/>
      <c r="EC75" s="179"/>
      <c r="ED75" s="179"/>
      <c r="EE75" s="179"/>
      <c r="EF75" s="179"/>
      <c r="EG75" s="179"/>
      <c r="EH75" s="179"/>
      <c r="EI75" s="179"/>
      <c r="EJ75" s="179"/>
      <c r="EK75" s="179"/>
      <c r="EL75" s="179"/>
      <c r="EM75" s="179"/>
      <c r="EN75" s="179"/>
      <c r="EO75" s="179"/>
      <c r="EP75" s="179"/>
      <c r="EQ75" s="179"/>
      <c r="ER75" s="179"/>
      <c r="ES75" s="179"/>
      <c r="ET75" s="179"/>
      <c r="EU75" s="179"/>
      <c r="EV75" s="179"/>
      <c r="EW75" s="179"/>
      <c r="EX75" s="179"/>
      <c r="EY75" s="179"/>
      <c r="EZ75" s="179"/>
      <c r="FA75" s="179"/>
      <c r="FB75" s="179"/>
      <c r="FC75" s="179"/>
      <c r="FD75" s="179"/>
      <c r="FE75" s="179"/>
      <c r="FF75" s="179"/>
      <c r="FG75" s="179"/>
      <c r="FH75" s="179"/>
      <c r="FI75" s="179"/>
      <c r="FJ75" s="179"/>
      <c r="FK75" s="179"/>
      <c r="FL75" s="179"/>
      <c r="FM75" s="179"/>
      <c r="FN75" s="179"/>
      <c r="FO75" s="179"/>
      <c r="FP75" s="179"/>
      <c r="FQ75" s="179"/>
      <c r="FR75" s="179"/>
      <c r="FS75" s="179"/>
      <c r="FT75" s="179"/>
      <c r="FU75" s="179"/>
      <c r="FV75" s="179"/>
      <c r="FW75" s="179"/>
      <c r="FX75" s="179"/>
      <c r="FY75" s="179"/>
      <c r="FZ75" s="179"/>
      <c r="GA75" s="179"/>
      <c r="GB75" s="179"/>
      <c r="GC75" s="179"/>
      <c r="GD75" s="179"/>
      <c r="GE75" s="179"/>
      <c r="GF75" s="179"/>
      <c r="GG75" s="179"/>
      <c r="GH75" s="179"/>
      <c r="GI75" s="179"/>
      <c r="GJ75" s="179"/>
      <c r="GK75" s="179"/>
      <c r="GL75" s="179"/>
      <c r="GM75" s="179"/>
      <c r="GN75" s="179"/>
      <c r="GO75" s="179"/>
      <c r="GP75" s="179"/>
      <c r="GQ75" s="179"/>
      <c r="GR75" s="179"/>
      <c r="GS75" s="179"/>
      <c r="GT75" s="179"/>
      <c r="GU75" s="179"/>
      <c r="GV75" s="179"/>
      <c r="GW75" s="179"/>
      <c r="GX75" s="179"/>
      <c r="GY75" s="179"/>
      <c r="GZ75" s="179"/>
      <c r="HA75" s="179"/>
      <c r="HB75" s="179"/>
      <c r="HC75" s="179"/>
      <c r="HD75" s="179"/>
      <c r="HE75" s="179"/>
      <c r="HF75" s="179"/>
      <c r="HG75" s="179"/>
      <c r="HH75" s="179"/>
      <c r="HI75" s="179"/>
      <c r="HJ75" s="179"/>
      <c r="HK75" s="179"/>
      <c r="HL75" s="179"/>
      <c r="HM75" s="179"/>
      <c r="HN75" s="179"/>
      <c r="HO75" s="179"/>
      <c r="HP75" s="179"/>
      <c r="HQ75" s="179"/>
      <c r="HR75" s="179"/>
      <c r="HS75" s="179"/>
      <c r="HT75" s="179"/>
      <c r="HU75" s="179"/>
      <c r="HV75" s="179"/>
      <c r="HW75" s="179"/>
      <c r="HX75" s="179"/>
      <c r="HY75" s="179"/>
      <c r="HZ75" s="179"/>
      <c r="IA75" s="179"/>
      <c r="IB75" s="179"/>
      <c r="IC75" s="179"/>
      <c r="ID75" s="179"/>
      <c r="IE75" s="179"/>
      <c r="IF75" s="179"/>
      <c r="IG75" s="179"/>
      <c r="IH75" s="179"/>
      <c r="II75" s="179"/>
      <c r="IJ75" s="179"/>
      <c r="IK75" s="179"/>
      <c r="IL75" s="179"/>
      <c r="IM75" s="179"/>
      <c r="IN75" s="179"/>
      <c r="IO75" s="179"/>
      <c r="IP75" s="179"/>
    </row>
    <row r="76" s="180" customFormat="1" ht="24" customHeight="1" spans="1:250">
      <c r="A76" s="179"/>
      <c r="B76" s="205"/>
      <c r="C76" s="179"/>
      <c r="D76" s="206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  <c r="AK76" s="179"/>
      <c r="AL76" s="179"/>
      <c r="AM76" s="179"/>
      <c r="AN76" s="179"/>
      <c r="AO76" s="179"/>
      <c r="AP76" s="179"/>
      <c r="AQ76" s="179"/>
      <c r="AR76" s="179"/>
      <c r="AS76" s="179"/>
      <c r="AT76" s="179"/>
      <c r="AU76" s="179"/>
      <c r="AV76" s="179"/>
      <c r="AW76" s="179"/>
      <c r="AX76" s="179"/>
      <c r="AY76" s="179"/>
      <c r="AZ76" s="179"/>
      <c r="BA76" s="179"/>
      <c r="BB76" s="179"/>
      <c r="BC76" s="179"/>
      <c r="BD76" s="179"/>
      <c r="BE76" s="179"/>
      <c r="BF76" s="179"/>
      <c r="BG76" s="179"/>
      <c r="BH76" s="179"/>
      <c r="BI76" s="179"/>
      <c r="BJ76" s="179"/>
      <c r="BK76" s="179"/>
      <c r="BL76" s="179"/>
      <c r="BM76" s="179"/>
      <c r="BN76" s="179"/>
      <c r="BO76" s="179"/>
      <c r="BP76" s="179"/>
      <c r="BQ76" s="179"/>
      <c r="BR76" s="179"/>
      <c r="BS76" s="179"/>
      <c r="BT76" s="179"/>
      <c r="BU76" s="179"/>
      <c r="BV76" s="179"/>
      <c r="BW76" s="179"/>
      <c r="BX76" s="179"/>
      <c r="BY76" s="179"/>
      <c r="BZ76" s="179"/>
      <c r="CA76" s="179"/>
      <c r="CB76" s="179"/>
      <c r="CC76" s="179"/>
      <c r="CD76" s="179"/>
      <c r="CE76" s="179"/>
      <c r="CF76" s="179"/>
      <c r="CG76" s="179"/>
      <c r="CH76" s="179"/>
      <c r="CI76" s="179"/>
      <c r="CJ76" s="179"/>
      <c r="CK76" s="179"/>
      <c r="CL76" s="179"/>
      <c r="CM76" s="179"/>
      <c r="CN76" s="179"/>
      <c r="CO76" s="179"/>
      <c r="CP76" s="179"/>
      <c r="CQ76" s="179"/>
      <c r="CR76" s="179"/>
      <c r="CS76" s="179"/>
      <c r="CT76" s="179"/>
      <c r="CU76" s="179"/>
      <c r="CV76" s="179"/>
      <c r="CW76" s="179"/>
      <c r="CX76" s="179"/>
      <c r="CY76" s="179"/>
      <c r="CZ76" s="179"/>
      <c r="DA76" s="179"/>
      <c r="DB76" s="179"/>
      <c r="DC76" s="179"/>
      <c r="DD76" s="179"/>
      <c r="DE76" s="179"/>
      <c r="DF76" s="179"/>
      <c r="DG76" s="179"/>
      <c r="DH76" s="179"/>
      <c r="DI76" s="179"/>
      <c r="DJ76" s="179"/>
      <c r="DK76" s="179"/>
      <c r="DL76" s="179"/>
      <c r="DM76" s="179"/>
      <c r="DN76" s="179"/>
      <c r="DO76" s="179"/>
      <c r="DP76" s="179"/>
      <c r="DQ76" s="179"/>
      <c r="DR76" s="179"/>
      <c r="DS76" s="179"/>
      <c r="DT76" s="179"/>
      <c r="DU76" s="179"/>
      <c r="DV76" s="179"/>
      <c r="DW76" s="179"/>
      <c r="DX76" s="179"/>
      <c r="DY76" s="179"/>
      <c r="DZ76" s="179"/>
      <c r="EA76" s="179"/>
      <c r="EB76" s="179"/>
      <c r="EC76" s="179"/>
      <c r="ED76" s="179"/>
      <c r="EE76" s="179"/>
      <c r="EF76" s="179"/>
      <c r="EG76" s="179"/>
      <c r="EH76" s="179"/>
      <c r="EI76" s="179"/>
      <c r="EJ76" s="179"/>
      <c r="EK76" s="179"/>
      <c r="EL76" s="179"/>
      <c r="EM76" s="179"/>
      <c r="EN76" s="179"/>
      <c r="EO76" s="179"/>
      <c r="EP76" s="179"/>
      <c r="EQ76" s="179"/>
      <c r="ER76" s="179"/>
      <c r="ES76" s="179"/>
      <c r="ET76" s="179"/>
      <c r="EU76" s="179"/>
      <c r="EV76" s="179"/>
      <c r="EW76" s="179"/>
      <c r="EX76" s="179"/>
      <c r="EY76" s="179"/>
      <c r="EZ76" s="179"/>
      <c r="FA76" s="179"/>
      <c r="FB76" s="179"/>
      <c r="FC76" s="179"/>
      <c r="FD76" s="179"/>
      <c r="FE76" s="179"/>
      <c r="FF76" s="179"/>
      <c r="FG76" s="179"/>
      <c r="FH76" s="179"/>
      <c r="FI76" s="179"/>
      <c r="FJ76" s="179"/>
      <c r="FK76" s="179"/>
      <c r="FL76" s="179"/>
      <c r="FM76" s="179"/>
      <c r="FN76" s="179"/>
      <c r="FO76" s="179"/>
      <c r="FP76" s="179"/>
      <c r="FQ76" s="179"/>
      <c r="FR76" s="179"/>
      <c r="FS76" s="179"/>
      <c r="FT76" s="179"/>
      <c r="FU76" s="179"/>
      <c r="FV76" s="179"/>
      <c r="FW76" s="179"/>
      <c r="FX76" s="179"/>
      <c r="FY76" s="179"/>
      <c r="FZ76" s="179"/>
      <c r="GA76" s="179"/>
      <c r="GB76" s="179"/>
      <c r="GC76" s="179"/>
      <c r="GD76" s="179"/>
      <c r="GE76" s="179"/>
      <c r="GF76" s="179"/>
      <c r="GG76" s="179"/>
      <c r="GH76" s="179"/>
      <c r="GI76" s="179"/>
      <c r="GJ76" s="179"/>
      <c r="GK76" s="179"/>
      <c r="GL76" s="179"/>
      <c r="GM76" s="179"/>
      <c r="GN76" s="179"/>
      <c r="GO76" s="179"/>
      <c r="GP76" s="179"/>
      <c r="GQ76" s="179"/>
      <c r="GR76" s="179"/>
      <c r="GS76" s="179"/>
      <c r="GT76" s="179"/>
      <c r="GU76" s="179"/>
      <c r="GV76" s="179"/>
      <c r="GW76" s="179"/>
      <c r="GX76" s="179"/>
      <c r="GY76" s="179"/>
      <c r="GZ76" s="179"/>
      <c r="HA76" s="179"/>
      <c r="HB76" s="179"/>
      <c r="HC76" s="179"/>
      <c r="HD76" s="179"/>
      <c r="HE76" s="179"/>
      <c r="HF76" s="179"/>
      <c r="HG76" s="179"/>
      <c r="HH76" s="179"/>
      <c r="HI76" s="179"/>
      <c r="HJ76" s="179"/>
      <c r="HK76" s="179"/>
      <c r="HL76" s="179"/>
      <c r="HM76" s="179"/>
      <c r="HN76" s="179"/>
      <c r="HO76" s="179"/>
      <c r="HP76" s="179"/>
      <c r="HQ76" s="179"/>
      <c r="HR76" s="179"/>
      <c r="HS76" s="179"/>
      <c r="HT76" s="179"/>
      <c r="HU76" s="179"/>
      <c r="HV76" s="179"/>
      <c r="HW76" s="179"/>
      <c r="HX76" s="179"/>
      <c r="HY76" s="179"/>
      <c r="HZ76" s="179"/>
      <c r="IA76" s="179"/>
      <c r="IB76" s="179"/>
      <c r="IC76" s="179"/>
      <c r="ID76" s="179"/>
      <c r="IE76" s="179"/>
      <c r="IF76" s="179"/>
      <c r="IG76" s="179"/>
      <c r="IH76" s="179"/>
      <c r="II76" s="179"/>
      <c r="IJ76" s="179"/>
      <c r="IK76" s="179"/>
      <c r="IL76" s="179"/>
      <c r="IM76" s="179"/>
      <c r="IN76" s="179"/>
      <c r="IO76" s="179"/>
      <c r="IP76" s="179"/>
    </row>
    <row r="77" s="180" customFormat="1" ht="24" customHeight="1" spans="1:250">
      <c r="A77" s="179"/>
      <c r="B77" s="205"/>
      <c r="C77" s="179"/>
      <c r="D77" s="206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  <c r="AO77" s="179"/>
      <c r="AP77" s="179"/>
      <c r="AQ77" s="179"/>
      <c r="AR77" s="179"/>
      <c r="AS77" s="179"/>
      <c r="AT77" s="179"/>
      <c r="AU77" s="179"/>
      <c r="AV77" s="179"/>
      <c r="AW77" s="179"/>
      <c r="AX77" s="179"/>
      <c r="AY77" s="179"/>
      <c r="AZ77" s="179"/>
      <c r="BA77" s="179"/>
      <c r="BB77" s="179"/>
      <c r="BC77" s="179"/>
      <c r="BD77" s="179"/>
      <c r="BE77" s="179"/>
      <c r="BF77" s="179"/>
      <c r="BG77" s="179"/>
      <c r="BH77" s="179"/>
      <c r="BI77" s="179"/>
      <c r="BJ77" s="179"/>
      <c r="BK77" s="179"/>
      <c r="BL77" s="179"/>
      <c r="BM77" s="179"/>
      <c r="BN77" s="179"/>
      <c r="BO77" s="179"/>
      <c r="BP77" s="179"/>
      <c r="BQ77" s="179"/>
      <c r="BR77" s="179"/>
      <c r="BS77" s="179"/>
      <c r="BT77" s="179"/>
      <c r="BU77" s="179"/>
      <c r="BV77" s="179"/>
      <c r="BW77" s="179"/>
      <c r="BX77" s="179"/>
      <c r="BY77" s="179"/>
      <c r="BZ77" s="179"/>
      <c r="CA77" s="179"/>
      <c r="CB77" s="179"/>
      <c r="CC77" s="179"/>
      <c r="CD77" s="179"/>
      <c r="CE77" s="179"/>
      <c r="CF77" s="179"/>
      <c r="CG77" s="179"/>
      <c r="CH77" s="179"/>
      <c r="CI77" s="179"/>
      <c r="CJ77" s="179"/>
      <c r="CK77" s="179"/>
      <c r="CL77" s="179"/>
      <c r="CM77" s="179"/>
      <c r="CN77" s="179"/>
      <c r="CO77" s="179"/>
      <c r="CP77" s="179"/>
      <c r="CQ77" s="179"/>
      <c r="CR77" s="179"/>
      <c r="CS77" s="179"/>
      <c r="CT77" s="179"/>
      <c r="CU77" s="179"/>
      <c r="CV77" s="179"/>
      <c r="CW77" s="179"/>
      <c r="CX77" s="179"/>
      <c r="CY77" s="179"/>
      <c r="CZ77" s="179"/>
      <c r="DA77" s="179"/>
      <c r="DB77" s="179"/>
      <c r="DC77" s="179"/>
      <c r="DD77" s="179"/>
      <c r="DE77" s="179"/>
      <c r="DF77" s="179"/>
      <c r="DG77" s="179"/>
      <c r="DH77" s="179"/>
      <c r="DI77" s="179"/>
      <c r="DJ77" s="179"/>
      <c r="DK77" s="179"/>
      <c r="DL77" s="179"/>
      <c r="DM77" s="179"/>
      <c r="DN77" s="179"/>
      <c r="DO77" s="179"/>
      <c r="DP77" s="179"/>
      <c r="DQ77" s="179"/>
      <c r="DR77" s="179"/>
      <c r="DS77" s="179"/>
      <c r="DT77" s="179"/>
      <c r="DU77" s="179"/>
      <c r="DV77" s="179"/>
      <c r="DW77" s="179"/>
      <c r="DX77" s="179"/>
      <c r="DY77" s="179"/>
      <c r="DZ77" s="179"/>
      <c r="EA77" s="179"/>
      <c r="EB77" s="179"/>
      <c r="EC77" s="179"/>
      <c r="ED77" s="179"/>
      <c r="EE77" s="179"/>
      <c r="EF77" s="179"/>
      <c r="EG77" s="179"/>
      <c r="EH77" s="179"/>
      <c r="EI77" s="179"/>
      <c r="EJ77" s="179"/>
      <c r="EK77" s="179"/>
      <c r="EL77" s="179"/>
      <c r="EM77" s="179"/>
      <c r="EN77" s="179"/>
      <c r="EO77" s="179"/>
      <c r="EP77" s="179"/>
      <c r="EQ77" s="179"/>
      <c r="ER77" s="179"/>
      <c r="ES77" s="179"/>
      <c r="ET77" s="179"/>
      <c r="EU77" s="179"/>
      <c r="EV77" s="179"/>
      <c r="EW77" s="179"/>
      <c r="EX77" s="179"/>
      <c r="EY77" s="179"/>
      <c r="EZ77" s="179"/>
      <c r="FA77" s="179"/>
      <c r="FB77" s="179"/>
      <c r="FC77" s="179"/>
      <c r="FD77" s="179"/>
      <c r="FE77" s="179"/>
      <c r="FF77" s="179"/>
      <c r="FG77" s="179"/>
      <c r="FH77" s="179"/>
      <c r="FI77" s="179"/>
      <c r="FJ77" s="179"/>
      <c r="FK77" s="179"/>
      <c r="FL77" s="179"/>
      <c r="FM77" s="179"/>
      <c r="FN77" s="179"/>
      <c r="FO77" s="179"/>
      <c r="FP77" s="179"/>
      <c r="FQ77" s="179"/>
      <c r="FR77" s="179"/>
      <c r="FS77" s="179"/>
      <c r="FT77" s="179"/>
      <c r="FU77" s="179"/>
      <c r="FV77" s="179"/>
      <c r="FW77" s="179"/>
      <c r="FX77" s="179"/>
      <c r="FY77" s="179"/>
      <c r="FZ77" s="179"/>
      <c r="GA77" s="179"/>
      <c r="GB77" s="179"/>
      <c r="GC77" s="179"/>
      <c r="GD77" s="179"/>
      <c r="GE77" s="179"/>
      <c r="GF77" s="179"/>
      <c r="GG77" s="179"/>
      <c r="GH77" s="179"/>
      <c r="GI77" s="179"/>
      <c r="GJ77" s="179"/>
      <c r="GK77" s="179"/>
      <c r="GL77" s="179"/>
      <c r="GM77" s="179"/>
      <c r="GN77" s="179"/>
      <c r="GO77" s="179"/>
      <c r="GP77" s="179"/>
      <c r="GQ77" s="179"/>
      <c r="GR77" s="179"/>
      <c r="GS77" s="179"/>
      <c r="GT77" s="179"/>
      <c r="GU77" s="179"/>
      <c r="GV77" s="179"/>
      <c r="GW77" s="179"/>
      <c r="GX77" s="179"/>
      <c r="GY77" s="179"/>
      <c r="GZ77" s="179"/>
      <c r="HA77" s="179"/>
      <c r="HB77" s="179"/>
      <c r="HC77" s="179"/>
      <c r="HD77" s="179"/>
      <c r="HE77" s="179"/>
      <c r="HF77" s="179"/>
      <c r="HG77" s="179"/>
      <c r="HH77" s="179"/>
      <c r="HI77" s="179"/>
      <c r="HJ77" s="179"/>
      <c r="HK77" s="179"/>
      <c r="HL77" s="179"/>
      <c r="HM77" s="179"/>
      <c r="HN77" s="179"/>
      <c r="HO77" s="179"/>
      <c r="HP77" s="179"/>
      <c r="HQ77" s="179"/>
      <c r="HR77" s="179"/>
      <c r="HS77" s="179"/>
      <c r="HT77" s="179"/>
      <c r="HU77" s="179"/>
      <c r="HV77" s="179"/>
      <c r="HW77" s="179"/>
      <c r="HX77" s="179"/>
      <c r="HY77" s="179"/>
      <c r="HZ77" s="179"/>
      <c r="IA77" s="179"/>
      <c r="IB77" s="179"/>
      <c r="IC77" s="179"/>
      <c r="ID77" s="179"/>
      <c r="IE77" s="179"/>
      <c r="IF77" s="179"/>
      <c r="IG77" s="179"/>
      <c r="IH77" s="179"/>
      <c r="II77" s="179"/>
      <c r="IJ77" s="179"/>
      <c r="IK77" s="179"/>
      <c r="IL77" s="179"/>
      <c r="IM77" s="179"/>
      <c r="IN77" s="179"/>
      <c r="IO77" s="179"/>
      <c r="IP77" s="179"/>
    </row>
    <row r="78" s="180" customFormat="1" ht="24" customHeight="1" spans="1:250">
      <c r="A78" s="179"/>
      <c r="B78" s="205"/>
      <c r="C78" s="181"/>
      <c r="D78" s="183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79"/>
      <c r="AT78" s="179"/>
      <c r="AU78" s="179"/>
      <c r="AV78" s="179"/>
      <c r="AW78" s="179"/>
      <c r="AX78" s="179"/>
      <c r="AY78" s="179"/>
      <c r="AZ78" s="179"/>
      <c r="BA78" s="179"/>
      <c r="BB78" s="179"/>
      <c r="BC78" s="179"/>
      <c r="BD78" s="179"/>
      <c r="BE78" s="179"/>
      <c r="BF78" s="179"/>
      <c r="BG78" s="179"/>
      <c r="BH78" s="179"/>
      <c r="BI78" s="179"/>
      <c r="BJ78" s="179"/>
      <c r="BK78" s="179"/>
      <c r="BL78" s="179"/>
      <c r="BM78" s="179"/>
      <c r="BN78" s="179"/>
      <c r="BO78" s="179"/>
      <c r="BP78" s="179"/>
      <c r="BQ78" s="179"/>
      <c r="BR78" s="179"/>
      <c r="BS78" s="179"/>
      <c r="BT78" s="179"/>
      <c r="BU78" s="179"/>
      <c r="BV78" s="179"/>
      <c r="BW78" s="179"/>
      <c r="BX78" s="179"/>
      <c r="BY78" s="179"/>
      <c r="BZ78" s="179"/>
      <c r="CA78" s="179"/>
      <c r="CB78" s="179"/>
      <c r="CC78" s="179"/>
      <c r="CD78" s="179"/>
      <c r="CE78" s="179"/>
      <c r="CF78" s="179"/>
      <c r="CG78" s="179"/>
      <c r="CH78" s="179"/>
      <c r="CI78" s="179"/>
      <c r="CJ78" s="179"/>
      <c r="CK78" s="179"/>
      <c r="CL78" s="179"/>
      <c r="CM78" s="179"/>
      <c r="CN78" s="179"/>
      <c r="CO78" s="179"/>
      <c r="CP78" s="179"/>
      <c r="CQ78" s="179"/>
      <c r="CR78" s="179"/>
      <c r="CS78" s="179"/>
      <c r="CT78" s="179"/>
      <c r="CU78" s="179"/>
      <c r="CV78" s="179"/>
      <c r="CW78" s="179"/>
      <c r="CX78" s="179"/>
      <c r="CY78" s="179"/>
      <c r="CZ78" s="179"/>
      <c r="DA78" s="179"/>
      <c r="DB78" s="179"/>
      <c r="DC78" s="179"/>
      <c r="DD78" s="179"/>
      <c r="DE78" s="179"/>
      <c r="DF78" s="179"/>
      <c r="DG78" s="179"/>
      <c r="DH78" s="179"/>
      <c r="DI78" s="179"/>
      <c r="DJ78" s="179"/>
      <c r="DK78" s="179"/>
      <c r="DL78" s="179"/>
      <c r="DM78" s="179"/>
      <c r="DN78" s="179"/>
      <c r="DO78" s="179"/>
      <c r="DP78" s="179"/>
      <c r="DQ78" s="179"/>
      <c r="DR78" s="179"/>
      <c r="DS78" s="179"/>
      <c r="DT78" s="179"/>
      <c r="DU78" s="179"/>
      <c r="DV78" s="179"/>
      <c r="DW78" s="179"/>
      <c r="DX78" s="179"/>
      <c r="DY78" s="179"/>
      <c r="DZ78" s="179"/>
      <c r="EA78" s="179"/>
      <c r="EB78" s="179"/>
      <c r="EC78" s="179"/>
      <c r="ED78" s="179"/>
      <c r="EE78" s="179"/>
      <c r="EF78" s="179"/>
      <c r="EG78" s="179"/>
      <c r="EH78" s="179"/>
      <c r="EI78" s="179"/>
      <c r="EJ78" s="179"/>
      <c r="EK78" s="179"/>
      <c r="EL78" s="179"/>
      <c r="EM78" s="179"/>
      <c r="EN78" s="179"/>
      <c r="EO78" s="179"/>
      <c r="EP78" s="179"/>
      <c r="EQ78" s="179"/>
      <c r="ER78" s="179"/>
      <c r="ES78" s="179"/>
      <c r="ET78" s="179"/>
      <c r="EU78" s="179"/>
      <c r="EV78" s="179"/>
      <c r="EW78" s="179"/>
      <c r="EX78" s="179"/>
      <c r="EY78" s="179"/>
      <c r="EZ78" s="179"/>
      <c r="FA78" s="179"/>
      <c r="FB78" s="179"/>
      <c r="FC78" s="179"/>
      <c r="FD78" s="179"/>
      <c r="FE78" s="179"/>
      <c r="FF78" s="179"/>
      <c r="FG78" s="179"/>
      <c r="FH78" s="179"/>
      <c r="FI78" s="179"/>
      <c r="FJ78" s="179"/>
      <c r="FK78" s="179"/>
      <c r="FL78" s="179"/>
      <c r="FM78" s="179"/>
      <c r="FN78" s="179"/>
      <c r="FO78" s="179"/>
      <c r="FP78" s="179"/>
      <c r="FQ78" s="179"/>
      <c r="FR78" s="179"/>
      <c r="FS78" s="179"/>
      <c r="FT78" s="179"/>
      <c r="FU78" s="179"/>
      <c r="FV78" s="179"/>
      <c r="FW78" s="179"/>
      <c r="FX78" s="179"/>
      <c r="FY78" s="179"/>
      <c r="FZ78" s="179"/>
      <c r="GA78" s="179"/>
      <c r="GB78" s="179"/>
      <c r="GC78" s="179"/>
      <c r="GD78" s="179"/>
      <c r="GE78" s="179"/>
      <c r="GF78" s="179"/>
      <c r="GG78" s="179"/>
      <c r="GH78" s="179"/>
      <c r="GI78" s="179"/>
      <c r="GJ78" s="179"/>
      <c r="GK78" s="179"/>
      <c r="GL78" s="179"/>
      <c r="GM78" s="179"/>
      <c r="GN78" s="179"/>
      <c r="GO78" s="179"/>
      <c r="GP78" s="179"/>
      <c r="GQ78" s="179"/>
      <c r="GR78" s="179"/>
      <c r="GS78" s="179"/>
      <c r="GT78" s="179"/>
      <c r="GU78" s="179"/>
      <c r="GV78" s="179"/>
      <c r="GW78" s="179"/>
      <c r="GX78" s="179"/>
      <c r="GY78" s="179"/>
      <c r="GZ78" s="179"/>
      <c r="HA78" s="179"/>
      <c r="HB78" s="179"/>
      <c r="HC78" s="179"/>
      <c r="HD78" s="179"/>
      <c r="HE78" s="179"/>
      <c r="HF78" s="179"/>
      <c r="HG78" s="179"/>
      <c r="HH78" s="179"/>
      <c r="HI78" s="179"/>
      <c r="HJ78" s="179"/>
      <c r="HK78" s="179"/>
      <c r="HL78" s="179"/>
      <c r="HM78" s="179"/>
      <c r="HN78" s="179"/>
      <c r="HO78" s="179"/>
      <c r="HP78" s="179"/>
      <c r="HQ78" s="179"/>
      <c r="HR78" s="179"/>
      <c r="HS78" s="179"/>
      <c r="HT78" s="179"/>
      <c r="HU78" s="179"/>
      <c r="HV78" s="179"/>
      <c r="HW78" s="179"/>
      <c r="HX78" s="179"/>
      <c r="HY78" s="179"/>
      <c r="HZ78" s="179"/>
      <c r="IA78" s="179"/>
      <c r="IB78" s="179"/>
      <c r="IC78" s="179"/>
      <c r="ID78" s="179"/>
      <c r="IE78" s="179"/>
      <c r="IF78" s="179"/>
      <c r="IG78" s="179"/>
      <c r="IH78" s="179"/>
      <c r="II78" s="179"/>
      <c r="IJ78" s="179"/>
      <c r="IK78" s="179"/>
      <c r="IL78" s="179"/>
      <c r="IM78" s="179"/>
      <c r="IN78" s="179"/>
      <c r="IO78" s="179"/>
      <c r="IP78" s="179"/>
    </row>
  </sheetData>
  <mergeCells count="1">
    <mergeCell ref="A2:D2"/>
  </mergeCells>
  <printOptions horizontalCentered="1"/>
  <pageMargins left="0.590277777777778" right="0.590277777777778" top="0.629861111111111" bottom="0.590277777777778" header="0.944444444444444" footer="0.393055555555556"/>
  <pageSetup paperSize="9" firstPageNumber="0" orientation="portrait" blackAndWhite="1" useFirstPageNumber="1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showZeros="0" view="pageBreakPreview" zoomScaleNormal="100" zoomScaleSheetLayoutView="100" topLeftCell="A3" workbookViewId="0">
      <selection activeCell="A5" sqref="A5"/>
    </sheetView>
  </sheetViews>
  <sheetFormatPr defaultColWidth="10.0666666666667" defaultRowHeight="14.25" outlineLevelCol="5"/>
  <cols>
    <col min="1" max="1" width="59.6333333333333" style="166" customWidth="1"/>
    <col min="2" max="2" width="28.6666666666667" style="166" customWidth="1"/>
    <col min="3" max="16384" width="10.0666666666667" style="166"/>
  </cols>
  <sheetData>
    <row r="1" s="75" customFormat="1" ht="24" customHeight="1" spans="1:1">
      <c r="A1" s="74" t="s">
        <v>1460</v>
      </c>
    </row>
    <row r="2" s="162" customFormat="1" ht="60" customHeight="1" spans="1:2">
      <c r="A2" s="76" t="s">
        <v>1461</v>
      </c>
      <c r="B2" s="77"/>
    </row>
    <row r="3" s="78" customFormat="1" ht="27" customHeight="1" spans="2:2">
      <c r="B3" s="79" t="s">
        <v>2</v>
      </c>
    </row>
    <row r="4" s="163" customFormat="1" ht="43" customHeight="1" spans="1:2">
      <c r="A4" s="121" t="s">
        <v>1462</v>
      </c>
      <c r="B4" s="167" t="s">
        <v>67</v>
      </c>
    </row>
    <row r="5" s="164" customFormat="1" ht="43" customHeight="1" spans="1:2">
      <c r="A5" s="168" t="s">
        <v>172</v>
      </c>
      <c r="B5" s="169"/>
    </row>
    <row r="6" s="164" customFormat="1" ht="43" customHeight="1" spans="1:2">
      <c r="A6" s="168" t="s">
        <v>173</v>
      </c>
      <c r="B6" s="169">
        <v>52</v>
      </c>
    </row>
    <row r="7" s="164" customFormat="1" ht="43" customHeight="1" spans="1:2">
      <c r="A7" s="168" t="s">
        <v>174</v>
      </c>
      <c r="B7" s="169">
        <v>232</v>
      </c>
    </row>
    <row r="8" s="164" customFormat="1" ht="43" customHeight="1" spans="1:2">
      <c r="A8" s="170" t="s">
        <v>176</v>
      </c>
      <c r="B8" s="169"/>
    </row>
    <row r="9" s="164" customFormat="1" ht="43" customHeight="1" spans="1:6">
      <c r="A9" s="170" t="s">
        <v>177</v>
      </c>
      <c r="B9" s="169">
        <v>2615</v>
      </c>
      <c r="F9" s="171"/>
    </row>
    <row r="10" s="165" customFormat="1" ht="43" customHeight="1" spans="1:2">
      <c r="A10" s="170" t="s">
        <v>178</v>
      </c>
      <c r="B10" s="169">
        <v>188</v>
      </c>
    </row>
    <row r="11" s="165" customFormat="1" ht="43" customHeight="1" spans="1:2">
      <c r="A11" s="170" t="s">
        <v>179</v>
      </c>
      <c r="B11" s="172"/>
    </row>
    <row r="12" s="165" customFormat="1" ht="43" customHeight="1" spans="1:2">
      <c r="A12" s="170" t="s">
        <v>180</v>
      </c>
      <c r="B12" s="172"/>
    </row>
    <row r="13" s="165" customFormat="1" ht="43" customHeight="1" spans="1:2">
      <c r="A13" s="170" t="s">
        <v>187</v>
      </c>
      <c r="B13" s="169">
        <v>1396</v>
      </c>
    </row>
    <row r="14" s="165" customFormat="1" ht="43" customHeight="1" spans="1:2">
      <c r="A14" s="173" t="s">
        <v>1301</v>
      </c>
      <c r="B14" s="174">
        <f>SUM(B5:B13)</f>
        <v>4483</v>
      </c>
    </row>
    <row r="15" s="165" customFormat="1" ht="24" customHeight="1"/>
    <row r="16" s="165" customFormat="1" ht="24" customHeight="1"/>
    <row r="17" s="165" customFormat="1" ht="24" customHeight="1"/>
    <row r="18" s="165" customFormat="1" ht="24" customHeight="1"/>
    <row r="19" s="165" customFormat="1" ht="24" customHeight="1"/>
    <row r="20" s="165" customFormat="1" ht="24" customHeight="1"/>
    <row r="21" s="165" customFormat="1" ht="24" customHeight="1"/>
    <row r="22" s="165" customFormat="1" ht="24" customHeight="1"/>
    <row r="23" s="165" customFormat="1" ht="24" customHeight="1"/>
    <row r="24" s="165" customFormat="1" ht="24" customHeight="1"/>
    <row r="25" s="165" customFormat="1" ht="24" customHeight="1"/>
    <row r="26" s="165" customFormat="1" ht="24" customHeight="1"/>
    <row r="27" s="165" customFormat="1" ht="24" customHeight="1"/>
    <row r="28" s="165" customFormat="1" ht="24" customHeight="1"/>
    <row r="29" s="165" customFormat="1" ht="24" customHeight="1"/>
    <row r="30" s="165" customFormat="1" ht="24" customHeight="1"/>
    <row r="31" s="165" customFormat="1" ht="24" customHeight="1"/>
    <row r="32" s="165" customFormat="1" ht="24" customHeight="1"/>
    <row r="33" s="165" customFormat="1" ht="24" customHeight="1"/>
    <row r="34" s="165" customFormat="1" ht="24" customHeight="1"/>
    <row r="35" s="165" customFormat="1" ht="24" customHeight="1"/>
    <row r="36" s="165" customFormat="1" ht="24" customHeight="1"/>
    <row r="37" s="165" customFormat="1" ht="24" customHeight="1"/>
    <row r="38" s="165" customFormat="1" ht="24" customHeight="1"/>
    <row r="39" s="165" customFormat="1" ht="24" customHeight="1"/>
    <row r="40" s="165" customFormat="1" ht="24" customHeight="1"/>
    <row r="41" s="165" customFormat="1" ht="24" customHeight="1"/>
    <row r="42" s="165" customFormat="1" ht="24" customHeight="1"/>
    <row r="43" s="165" customFormat="1" ht="24" customHeight="1"/>
    <row r="44" s="165" customFormat="1" ht="24" customHeight="1"/>
    <row r="45" s="165" customFormat="1" ht="24" customHeight="1"/>
    <row r="46" s="165" customFormat="1" ht="24" customHeight="1"/>
    <row r="47" s="165" customFormat="1" ht="24" customHeight="1"/>
    <row r="48" s="165" customFormat="1" ht="24" customHeight="1"/>
    <row r="49" s="165" customFormat="1" ht="24" customHeight="1"/>
    <row r="50" s="165" customFormat="1" ht="24" customHeight="1"/>
    <row r="51" s="165" customFormat="1" ht="24" customHeight="1"/>
    <row r="52" s="165" customFormat="1" ht="24" customHeight="1"/>
    <row r="53" s="165" customFormat="1" ht="24" customHeight="1"/>
    <row r="54" s="165" customFormat="1" ht="24" customHeight="1"/>
    <row r="55" s="165" customFormat="1" ht="24" customHeight="1"/>
    <row r="56" s="165" customFormat="1" ht="24" customHeight="1"/>
    <row r="57" s="165" customFormat="1" ht="24" customHeight="1"/>
    <row r="58" s="165" customFormat="1" ht="24" customHeight="1"/>
    <row r="59" s="165" customFormat="1" ht="24" customHeight="1"/>
    <row r="60" s="165" customFormat="1" ht="24" customHeight="1"/>
    <row r="61" s="165" customFormat="1" ht="24" customHeight="1"/>
    <row r="62" s="165" customFormat="1" ht="24" customHeight="1"/>
    <row r="63" s="165" customFormat="1" ht="24" customHeight="1"/>
    <row r="64" s="165" customFormat="1" ht="24" customHeight="1"/>
    <row r="65" s="165" customFormat="1" ht="24" customHeight="1"/>
    <row r="66" s="165" customFormat="1" ht="24" customHeight="1"/>
    <row r="67" s="165" customFormat="1" ht="24" customHeight="1"/>
    <row r="68" s="165" customFormat="1" ht="24" customHeight="1"/>
    <row r="69" s="165" customFormat="1" ht="24" customHeight="1"/>
    <row r="70" s="165" customFormat="1" ht="24" customHeight="1"/>
    <row r="71" s="165" customFormat="1" ht="24" customHeight="1"/>
    <row r="72" s="165" customFormat="1" ht="24" customHeight="1"/>
    <row r="73" s="165" customFormat="1" ht="24" customHeight="1"/>
    <row r="74" s="165" customFormat="1" ht="24" customHeight="1"/>
    <row r="75" s="165" customFormat="1" ht="24" customHeight="1"/>
    <row r="76" s="165" customFormat="1" ht="24" customHeight="1"/>
  </sheetData>
  <mergeCells count="1">
    <mergeCell ref="A2:B2"/>
  </mergeCells>
  <printOptions horizontalCentered="1"/>
  <pageMargins left="0.590277777777778" right="0.590277777777778" top="0.629861111111111" bottom="0.590277777777778" header="0.904861111111111" footer="0.393055555555556"/>
  <pageSetup paperSize="9" firstPageNumber="0" orientation="portrait" blackAndWhite="1" useFirstPageNumber="1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2"/>
  <sheetViews>
    <sheetView showZeros="0" view="pageBreakPreview" zoomScaleNormal="85" zoomScaleSheetLayoutView="100" workbookViewId="0">
      <selection activeCell="A2" sqref="A2:F2"/>
    </sheetView>
  </sheetViews>
  <sheetFormatPr defaultColWidth="9" defaultRowHeight="14.25"/>
  <cols>
    <col min="1" max="1" width="43" style="118" customWidth="1"/>
    <col min="2" max="2" width="11.6166666666667" style="118" customWidth="1"/>
    <col min="3" max="3" width="12" style="118" customWidth="1"/>
    <col min="4" max="4" width="9.93333333333333" style="118" customWidth="1"/>
    <col min="5" max="5" width="11.5166666666667" style="118" customWidth="1"/>
    <col min="6" max="6" width="11.5" style="118" customWidth="1"/>
    <col min="7" max="16384" width="9" style="118"/>
  </cols>
  <sheetData>
    <row r="1" s="1" customFormat="1" ht="24" customHeight="1" spans="1:1">
      <c r="A1" s="41" t="s">
        <v>1463</v>
      </c>
    </row>
    <row r="2" s="147" customFormat="1" ht="33" customHeight="1" spans="1:6">
      <c r="A2" s="112" t="s">
        <v>1464</v>
      </c>
      <c r="B2" s="112"/>
      <c r="C2" s="112"/>
      <c r="D2" s="112"/>
      <c r="E2" s="112"/>
      <c r="F2" s="112"/>
    </row>
    <row r="3" s="113" customFormat="1" ht="21" customHeight="1" spans="4:6">
      <c r="D3" s="148" t="s">
        <v>2</v>
      </c>
      <c r="E3" s="148"/>
      <c r="F3" s="148"/>
    </row>
    <row r="4" s="114" customFormat="1" ht="33" customHeight="1" spans="1:6">
      <c r="A4" s="121" t="s">
        <v>1462</v>
      </c>
      <c r="B4" s="122" t="s">
        <v>4</v>
      </c>
      <c r="C4" s="122" t="s">
        <v>5</v>
      </c>
      <c r="D4" s="123" t="s">
        <v>6</v>
      </c>
      <c r="E4" s="123" t="s">
        <v>7</v>
      </c>
      <c r="F4" s="123" t="s">
        <v>8</v>
      </c>
    </row>
    <row r="5" s="115" customFormat="1" ht="17.2" customHeight="1" spans="1:6">
      <c r="A5" s="149" t="s">
        <v>1465</v>
      </c>
      <c r="B5" s="150"/>
      <c r="C5" s="150"/>
      <c r="D5" s="150"/>
      <c r="E5" s="150"/>
      <c r="F5" s="135"/>
    </row>
    <row r="6" s="115" customFormat="1" ht="17.2" customHeight="1" spans="1:6">
      <c r="A6" s="151" t="s">
        <v>1466</v>
      </c>
      <c r="B6" s="152"/>
      <c r="C6" s="153"/>
      <c r="D6" s="154"/>
      <c r="E6" s="154"/>
      <c r="F6" s="135"/>
    </row>
    <row r="7" s="115" customFormat="1" ht="17.2" customHeight="1" spans="1:6">
      <c r="A7" s="151" t="s">
        <v>1467</v>
      </c>
      <c r="B7" s="152"/>
      <c r="C7" s="153"/>
      <c r="D7" s="154"/>
      <c r="E7" s="154"/>
      <c r="F7" s="135"/>
    </row>
    <row r="8" s="115" customFormat="1" ht="17.2" customHeight="1" spans="1:6">
      <c r="A8" s="151" t="s">
        <v>1468</v>
      </c>
      <c r="B8" s="152"/>
      <c r="C8" s="153"/>
      <c r="D8" s="154"/>
      <c r="E8" s="154"/>
      <c r="F8" s="135"/>
    </row>
    <row r="9" s="115" customFormat="1" ht="17.2" customHeight="1" spans="1:6">
      <c r="A9" s="151" t="s">
        <v>1469</v>
      </c>
      <c r="B9" s="152"/>
      <c r="C9" s="153"/>
      <c r="D9" s="154"/>
      <c r="E9" s="154"/>
      <c r="F9" s="135"/>
    </row>
    <row r="10" s="115" customFormat="1" ht="17.2" customHeight="1" spans="1:12">
      <c r="A10" s="151" t="s">
        <v>1470</v>
      </c>
      <c r="B10" s="152"/>
      <c r="C10" s="153"/>
      <c r="D10" s="154"/>
      <c r="E10" s="154"/>
      <c r="F10" s="135"/>
      <c r="L10" s="145"/>
    </row>
    <row r="11" s="115" customFormat="1" ht="17.2" customHeight="1" spans="1:6">
      <c r="A11" s="151" t="s">
        <v>1471</v>
      </c>
      <c r="B11" s="152"/>
      <c r="C11" s="153"/>
      <c r="D11" s="154"/>
      <c r="E11" s="154"/>
      <c r="F11" s="135"/>
    </row>
    <row r="12" s="115" customFormat="1" ht="17.2" customHeight="1" spans="1:6">
      <c r="A12" s="151" t="s">
        <v>1472</v>
      </c>
      <c r="B12" s="152"/>
      <c r="C12" s="153"/>
      <c r="D12" s="154"/>
      <c r="E12" s="154"/>
      <c r="F12" s="135"/>
    </row>
    <row r="13" s="115" customFormat="1" ht="17.2" customHeight="1" spans="1:6">
      <c r="A13" s="151" t="s">
        <v>1473</v>
      </c>
      <c r="B13" s="152"/>
      <c r="C13" s="153"/>
      <c r="D13" s="154"/>
      <c r="E13" s="154"/>
      <c r="F13" s="135"/>
    </row>
    <row r="14" s="115" customFormat="1" ht="17.2" customHeight="1" spans="1:6">
      <c r="A14" s="151" t="s">
        <v>1474</v>
      </c>
      <c r="B14" s="152"/>
      <c r="C14" s="153"/>
      <c r="D14" s="154"/>
      <c r="E14" s="154"/>
      <c r="F14" s="135"/>
    </row>
    <row r="15" s="115" customFormat="1" ht="17.2" customHeight="1" spans="1:6">
      <c r="A15" s="151" t="s">
        <v>1475</v>
      </c>
      <c r="B15" s="152"/>
      <c r="C15" s="153"/>
      <c r="D15" s="154"/>
      <c r="E15" s="154"/>
      <c r="F15" s="135"/>
    </row>
    <row r="16" s="115" customFormat="1" ht="17.2" customHeight="1" spans="1:6">
      <c r="A16" s="151" t="s">
        <v>1476</v>
      </c>
      <c r="B16" s="152"/>
      <c r="C16" s="153"/>
      <c r="D16" s="154"/>
      <c r="E16" s="154"/>
      <c r="F16" s="135"/>
    </row>
    <row r="17" s="115" customFormat="1" ht="17.2" customHeight="1" spans="1:8">
      <c r="A17" s="151" t="s">
        <v>1477</v>
      </c>
      <c r="B17" s="152"/>
      <c r="C17" s="153"/>
      <c r="D17" s="154"/>
      <c r="E17" s="154"/>
      <c r="F17" s="135"/>
      <c r="H17" s="145"/>
    </row>
    <row r="18" s="115" customFormat="1" ht="17.2" customHeight="1" spans="1:6">
      <c r="A18" s="151" t="s">
        <v>1478</v>
      </c>
      <c r="B18" s="152"/>
      <c r="C18" s="153"/>
      <c r="D18" s="154"/>
      <c r="E18" s="154"/>
      <c r="F18" s="135"/>
    </row>
    <row r="19" s="115" customFormat="1" ht="17.2" customHeight="1" spans="1:6">
      <c r="A19" s="151" t="s">
        <v>1479</v>
      </c>
      <c r="B19" s="152"/>
      <c r="C19" s="153"/>
      <c r="D19" s="154"/>
      <c r="E19" s="154"/>
      <c r="F19" s="135"/>
    </row>
    <row r="20" s="115" customFormat="1" ht="17.2" customHeight="1" spans="1:6">
      <c r="A20" s="151" t="s">
        <v>1480</v>
      </c>
      <c r="B20" s="152"/>
      <c r="C20" s="153"/>
      <c r="D20" s="154"/>
      <c r="E20" s="154"/>
      <c r="F20" s="135"/>
    </row>
    <row r="21" s="115" customFormat="1" ht="17.2" customHeight="1" spans="1:6">
      <c r="A21" s="151" t="s">
        <v>1481</v>
      </c>
      <c r="B21" s="152"/>
      <c r="C21" s="153"/>
      <c r="D21" s="154"/>
      <c r="E21" s="154"/>
      <c r="F21" s="135"/>
    </row>
    <row r="22" s="115" customFormat="1" ht="17.2" customHeight="1" spans="1:6">
      <c r="A22" s="151" t="s">
        <v>1482</v>
      </c>
      <c r="B22" s="152"/>
      <c r="C22" s="153"/>
      <c r="D22" s="154"/>
      <c r="E22" s="154"/>
      <c r="F22" s="135"/>
    </row>
    <row r="23" s="115" customFormat="1" ht="17.2" customHeight="1" spans="1:6">
      <c r="A23" s="151" t="s">
        <v>1483</v>
      </c>
      <c r="B23" s="152"/>
      <c r="C23" s="153"/>
      <c r="D23" s="154"/>
      <c r="E23" s="154"/>
      <c r="F23" s="135"/>
    </row>
    <row r="24" s="115" customFormat="1" ht="17.2" customHeight="1" spans="1:6">
      <c r="A24" s="149" t="s">
        <v>1484</v>
      </c>
      <c r="B24" s="152"/>
      <c r="C24" s="153"/>
      <c r="D24" s="154"/>
      <c r="E24" s="154"/>
      <c r="F24" s="135"/>
    </row>
    <row r="25" s="115" customFormat="1" ht="17.2" customHeight="1" spans="1:6">
      <c r="A25" s="151" t="s">
        <v>1485</v>
      </c>
      <c r="B25" s="152"/>
      <c r="C25" s="153"/>
      <c r="D25" s="154"/>
      <c r="E25" s="154"/>
      <c r="F25" s="135"/>
    </row>
    <row r="26" s="115" customFormat="1" ht="17.2" customHeight="1" spans="1:6">
      <c r="A26" s="151" t="s">
        <v>1486</v>
      </c>
      <c r="B26" s="152"/>
      <c r="C26" s="153"/>
      <c r="D26" s="154"/>
      <c r="E26" s="154"/>
      <c r="F26" s="135"/>
    </row>
    <row r="27" s="115" customFormat="1" ht="17.2" customHeight="1" spans="1:6">
      <c r="A27" s="151" t="s">
        <v>1487</v>
      </c>
      <c r="B27" s="152"/>
      <c r="C27" s="153"/>
      <c r="D27" s="154"/>
      <c r="E27" s="154"/>
      <c r="F27" s="135"/>
    </row>
    <row r="28" s="115" customFormat="1" ht="17.2" customHeight="1" spans="1:6">
      <c r="A28" s="155" t="s">
        <v>1488</v>
      </c>
      <c r="B28" s="152"/>
      <c r="C28" s="153"/>
      <c r="D28" s="154"/>
      <c r="E28" s="154"/>
      <c r="F28" s="135"/>
    </row>
    <row r="29" s="115" customFormat="1" ht="17.2" customHeight="1" spans="1:6">
      <c r="A29" s="149" t="s">
        <v>1489</v>
      </c>
      <c r="B29" s="152"/>
      <c r="C29" s="153"/>
      <c r="D29" s="154"/>
      <c r="E29" s="154"/>
      <c r="F29" s="135"/>
    </row>
    <row r="30" s="115" customFormat="1" ht="17.2" customHeight="1" spans="1:6">
      <c r="A30" s="151" t="s">
        <v>1490</v>
      </c>
      <c r="B30" s="152"/>
      <c r="C30" s="153"/>
      <c r="D30" s="154"/>
      <c r="E30" s="154"/>
      <c r="F30" s="135"/>
    </row>
    <row r="31" s="115" customFormat="1" ht="17.2" customHeight="1" spans="1:6">
      <c r="A31" s="151" t="s">
        <v>1491</v>
      </c>
      <c r="B31" s="152"/>
      <c r="C31" s="153"/>
      <c r="D31" s="154"/>
      <c r="E31" s="154"/>
      <c r="F31" s="135"/>
    </row>
    <row r="32" s="115" customFormat="1" ht="17.2" customHeight="1" spans="1:6">
      <c r="A32" s="151" t="s">
        <v>1492</v>
      </c>
      <c r="B32" s="152"/>
      <c r="C32" s="153"/>
      <c r="D32" s="154"/>
      <c r="E32" s="154"/>
      <c r="F32" s="135"/>
    </row>
    <row r="33" s="115" customFormat="1" ht="17.2" customHeight="1" spans="1:6">
      <c r="A33" s="151" t="s">
        <v>1493</v>
      </c>
      <c r="B33" s="152"/>
      <c r="C33" s="153"/>
      <c r="D33" s="154"/>
      <c r="E33" s="154"/>
      <c r="F33" s="135"/>
    </row>
    <row r="34" s="115" customFormat="1" ht="17.2" customHeight="1" spans="1:6">
      <c r="A34" s="149" t="s">
        <v>1494</v>
      </c>
      <c r="B34" s="152"/>
      <c r="C34" s="153"/>
      <c r="D34" s="154"/>
      <c r="E34" s="154"/>
      <c r="F34" s="135"/>
    </row>
    <row r="35" s="115" customFormat="1" ht="17.2" customHeight="1" spans="1:6">
      <c r="A35" s="103" t="s">
        <v>1495</v>
      </c>
      <c r="B35" s="152"/>
      <c r="C35" s="153"/>
      <c r="D35" s="154"/>
      <c r="E35" s="154"/>
      <c r="F35" s="135"/>
    </row>
    <row r="36" s="115" customFormat="1" ht="17.2" customHeight="1" spans="1:6">
      <c r="A36" s="103" t="s">
        <v>1496</v>
      </c>
      <c r="B36" s="152"/>
      <c r="C36" s="153"/>
      <c r="D36" s="154"/>
      <c r="E36" s="154"/>
      <c r="F36" s="135"/>
    </row>
    <row r="37" s="115" customFormat="1" ht="17.2" customHeight="1" spans="1:6">
      <c r="A37" s="103" t="s">
        <v>1497</v>
      </c>
      <c r="B37" s="156"/>
      <c r="C37" s="156"/>
      <c r="D37" s="156"/>
      <c r="E37" s="156"/>
      <c r="F37" s="135"/>
    </row>
    <row r="38" s="115" customFormat="1" ht="17.2" customHeight="1" spans="1:6">
      <c r="A38" s="149" t="s">
        <v>1498</v>
      </c>
      <c r="B38" s="152">
        <f>SUM(B39)</f>
        <v>5000</v>
      </c>
      <c r="C38" s="152">
        <f>SUM(C39)</f>
        <v>5500</v>
      </c>
      <c r="D38" s="152">
        <f>SUM(D39)</f>
        <v>5511</v>
      </c>
      <c r="E38" s="157">
        <f>D38/C38</f>
        <v>1.002</v>
      </c>
      <c r="F38" s="158">
        <f>D38/5000*100-100</f>
        <v>10.22</v>
      </c>
    </row>
    <row r="39" s="115" customFormat="1" ht="17.2" customHeight="1" spans="1:6">
      <c r="A39" s="151" t="s">
        <v>1499</v>
      </c>
      <c r="B39" s="152">
        <v>5000</v>
      </c>
      <c r="C39" s="152">
        <v>5500</v>
      </c>
      <c r="D39" s="152">
        <v>5511</v>
      </c>
      <c r="E39" s="157">
        <f>D39/C39</f>
        <v>1.002</v>
      </c>
      <c r="F39" s="158">
        <f>D39/5000*100-100</f>
        <v>10.22</v>
      </c>
    </row>
    <row r="40" s="115" customFormat="1" ht="17.2" customHeight="1" spans="1:6">
      <c r="A40" s="159" t="s">
        <v>1500</v>
      </c>
      <c r="B40" s="150">
        <f>B5+B24+B29+B34+B38</f>
        <v>5000</v>
      </c>
      <c r="C40" s="150">
        <f>C5+C24+C29+C34+C38</f>
        <v>5500</v>
      </c>
      <c r="D40" s="150">
        <f>D5+D24+D29+D34+D38</f>
        <v>5511</v>
      </c>
      <c r="E40" s="160">
        <f>D40/C40</f>
        <v>1.002</v>
      </c>
      <c r="F40" s="161">
        <f>D40/5000*100-100</f>
        <v>10.22</v>
      </c>
    </row>
    <row r="41" s="115" customFormat="1" ht="24" customHeight="1"/>
    <row r="42" s="115" customFormat="1" ht="24" customHeight="1"/>
    <row r="43" s="115" customFormat="1" ht="24" customHeight="1"/>
    <row r="44" s="115" customFormat="1" ht="24" customHeight="1"/>
    <row r="45" s="115" customFormat="1" ht="24" customHeight="1"/>
    <row r="46" s="115" customFormat="1" ht="24" customHeight="1"/>
    <row r="47" s="115" customFormat="1" ht="24" customHeight="1"/>
    <row r="48" s="115" customFormat="1" ht="24" customHeight="1"/>
    <row r="49" s="115" customFormat="1" ht="24" customHeight="1"/>
    <row r="50" s="115" customFormat="1" ht="24" customHeight="1"/>
    <row r="51" s="115" customFormat="1" ht="24" customHeight="1"/>
    <row r="52" s="115" customFormat="1" ht="24" customHeight="1"/>
    <row r="53" s="115" customFormat="1" ht="24" customHeight="1"/>
    <row r="54" s="115" customFormat="1" ht="24" customHeight="1"/>
    <row r="55" s="115" customFormat="1" ht="24" customHeight="1"/>
    <row r="56" s="115" customFormat="1" ht="24" customHeight="1"/>
    <row r="57" s="115" customFormat="1" ht="24" customHeight="1"/>
    <row r="58" s="115" customFormat="1" ht="24" customHeight="1"/>
    <row r="59" s="115" customFormat="1" ht="24" customHeight="1"/>
    <row r="60" s="115" customFormat="1" ht="24" customHeight="1"/>
    <row r="61" s="115" customFormat="1" ht="24" customHeight="1"/>
    <row r="62" s="115" customFormat="1" ht="24" customHeight="1"/>
    <row r="63" s="115" customFormat="1" ht="24" customHeight="1"/>
    <row r="64" s="115" customFormat="1" ht="24" customHeight="1"/>
    <row r="65" s="115" customFormat="1" ht="24" customHeight="1"/>
    <row r="66" s="115" customFormat="1" ht="24" customHeight="1"/>
    <row r="67" s="115" customFormat="1" ht="24" customHeight="1"/>
    <row r="68" s="115" customFormat="1" ht="24" customHeight="1"/>
    <row r="69" s="115" customFormat="1" ht="24" customHeight="1"/>
    <row r="70" s="115" customFormat="1" ht="24" customHeight="1"/>
    <row r="71" s="115" customFormat="1" ht="24" customHeight="1"/>
    <row r="72" s="115" customFormat="1" ht="24" customHeight="1"/>
    <row r="73" s="115" customFormat="1" ht="24" customHeight="1"/>
    <row r="74" s="115" customFormat="1" ht="24" customHeight="1"/>
    <row r="75" s="115" customFormat="1" ht="24" customHeight="1"/>
    <row r="76" s="115" customFormat="1" ht="24" customHeight="1"/>
    <row r="77" s="115" customFormat="1" ht="24" customHeight="1"/>
    <row r="78" s="115" customFormat="1" ht="24" customHeight="1"/>
    <row r="79" s="115" customFormat="1" ht="24" customHeight="1"/>
    <row r="80" s="115" customFormat="1" ht="24" customHeight="1"/>
    <row r="81" ht="13.5" spans="1:6">
      <c r="A81" s="115"/>
      <c r="B81" s="115"/>
      <c r="C81" s="115"/>
      <c r="D81" s="115"/>
      <c r="E81" s="115"/>
      <c r="F81" s="115"/>
    </row>
    <row r="82" ht="13.5" spans="1:6">
      <c r="A82" s="115"/>
      <c r="B82" s="115"/>
      <c r="C82" s="115"/>
      <c r="D82" s="115"/>
      <c r="E82" s="115"/>
      <c r="F82" s="115"/>
    </row>
    <row r="83" ht="13.5" spans="1:6">
      <c r="A83" s="115"/>
      <c r="B83" s="115"/>
      <c r="C83" s="115"/>
      <c r="D83" s="115"/>
      <c r="E83" s="115"/>
      <c r="F83" s="115"/>
    </row>
    <row r="84" ht="13.5" spans="1:6">
      <c r="A84" s="115"/>
      <c r="B84" s="115"/>
      <c r="C84" s="115"/>
      <c r="D84" s="115"/>
      <c r="E84" s="115"/>
      <c r="F84" s="115"/>
    </row>
    <row r="85" ht="13.5" spans="1:6">
      <c r="A85" s="115"/>
      <c r="B85" s="115"/>
      <c r="C85" s="115"/>
      <c r="D85" s="115"/>
      <c r="E85" s="115"/>
      <c r="F85" s="115"/>
    </row>
    <row r="86" ht="13.5" spans="1:6">
      <c r="A86" s="115"/>
      <c r="B86" s="115"/>
      <c r="C86" s="115"/>
      <c r="D86" s="115"/>
      <c r="E86" s="115"/>
      <c r="F86" s="115"/>
    </row>
    <row r="87" ht="13.5" spans="1:6">
      <c r="A87" s="115"/>
      <c r="B87" s="115"/>
      <c r="C87" s="115"/>
      <c r="D87" s="115"/>
      <c r="E87" s="115"/>
      <c r="F87" s="115"/>
    </row>
    <row r="88" ht="13.5" spans="1:6">
      <c r="A88" s="115"/>
      <c r="B88" s="115"/>
      <c r="C88" s="115"/>
      <c r="D88" s="115"/>
      <c r="E88" s="115"/>
      <c r="F88" s="115"/>
    </row>
    <row r="89" ht="13.5" spans="1:6">
      <c r="A89" s="115"/>
      <c r="B89" s="115"/>
      <c r="C89" s="115"/>
      <c r="D89" s="115"/>
      <c r="E89" s="115"/>
      <c r="F89" s="115"/>
    </row>
    <row r="90" ht="13.5" spans="1:6">
      <c r="A90" s="115"/>
      <c r="B90" s="115"/>
      <c r="C90" s="115"/>
      <c r="D90" s="115"/>
      <c r="E90" s="115"/>
      <c r="F90" s="115"/>
    </row>
    <row r="91" ht="13.5" spans="1:6">
      <c r="A91" s="115"/>
      <c r="B91" s="115"/>
      <c r="C91" s="115"/>
      <c r="D91" s="115"/>
      <c r="E91" s="115"/>
      <c r="F91" s="115"/>
    </row>
    <row r="92" ht="13.5" spans="1:6">
      <c r="A92" s="115"/>
      <c r="B92" s="115"/>
      <c r="C92" s="115"/>
      <c r="D92" s="115"/>
      <c r="E92" s="115"/>
      <c r="F92" s="115"/>
    </row>
  </sheetData>
  <mergeCells count="2">
    <mergeCell ref="A2:F2"/>
    <mergeCell ref="D3:F3"/>
  </mergeCells>
  <printOptions horizontalCentered="1"/>
  <pageMargins left="0.472222222222222" right="0.472222222222222" top="0.629861111111111" bottom="0.590277777777778" header="0.826388888888889" footer="0.393055555555556"/>
  <pageSetup paperSize="9" scale="95" firstPageNumber="0" orientation="portrait" blackAndWhite="1" useFirstPageNumber="1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9"/>
  <sheetViews>
    <sheetView showZeros="0" view="pageBreakPreview" zoomScaleNormal="85" zoomScaleSheetLayoutView="100" workbookViewId="0">
      <selection activeCell="A2" sqref="A2:F2"/>
    </sheetView>
  </sheetViews>
  <sheetFormatPr defaultColWidth="9" defaultRowHeight="14.25"/>
  <cols>
    <col min="1" max="1" width="41.1083333333333" style="118" customWidth="1"/>
    <col min="2" max="2" width="11.4416666666667" style="118" customWidth="1"/>
    <col min="3" max="3" width="12" style="118" customWidth="1"/>
    <col min="4" max="4" width="8.33333333333333" style="118" customWidth="1"/>
    <col min="5" max="5" width="11.6666666666667" style="118" customWidth="1"/>
    <col min="6" max="6" width="12" style="118" customWidth="1"/>
    <col min="7" max="16384" width="9" style="118"/>
  </cols>
  <sheetData>
    <row r="1" s="1" customFormat="1" ht="24" customHeight="1" spans="1:1">
      <c r="A1" s="41" t="s">
        <v>1501</v>
      </c>
    </row>
    <row r="2" s="112" customFormat="1" ht="42" customHeight="1" spans="1:6">
      <c r="A2" s="119" t="s">
        <v>1502</v>
      </c>
      <c r="B2" s="119"/>
      <c r="C2" s="119"/>
      <c r="D2" s="119"/>
      <c r="E2" s="119"/>
      <c r="F2" s="119"/>
    </row>
    <row r="3" s="113" customFormat="1" ht="27" customHeight="1" spans="3:6">
      <c r="C3" s="120" t="s">
        <v>2</v>
      </c>
      <c r="D3" s="120"/>
      <c r="E3" s="120"/>
      <c r="F3" s="120"/>
    </row>
    <row r="4" s="114" customFormat="1" ht="40" customHeight="1" spans="1:6">
      <c r="A4" s="121" t="s">
        <v>1462</v>
      </c>
      <c r="B4" s="122" t="s">
        <v>4</v>
      </c>
      <c r="C4" s="122" t="s">
        <v>5</v>
      </c>
      <c r="D4" s="122" t="s">
        <v>6</v>
      </c>
      <c r="E4" s="123" t="s">
        <v>7</v>
      </c>
      <c r="F4" s="123" t="s">
        <v>8</v>
      </c>
    </row>
    <row r="5" s="114" customFormat="1" ht="24" customHeight="1" spans="1:6">
      <c r="A5" s="124" t="s">
        <v>1503</v>
      </c>
      <c r="B5" s="125">
        <f>SUM(B6:B15)</f>
        <v>16</v>
      </c>
      <c r="C5" s="125">
        <f>SUM(C6:C15)</f>
        <v>16</v>
      </c>
      <c r="D5" s="125">
        <f>SUM(D6:D15)</f>
        <v>0</v>
      </c>
      <c r="E5" s="126"/>
      <c r="F5" s="127"/>
    </row>
    <row r="6" s="115" customFormat="1" ht="24" customHeight="1" spans="1:6">
      <c r="A6" s="128" t="s">
        <v>1504</v>
      </c>
      <c r="B6" s="129"/>
      <c r="C6" s="130"/>
      <c r="D6" s="130"/>
      <c r="E6" s="131"/>
      <c r="F6" s="132"/>
    </row>
    <row r="7" s="115" customFormat="1" ht="24" customHeight="1" spans="1:6">
      <c r="A7" s="128" t="s">
        <v>1505</v>
      </c>
      <c r="B7" s="129"/>
      <c r="C7" s="130"/>
      <c r="D7" s="130"/>
      <c r="E7" s="131"/>
      <c r="F7" s="132"/>
    </row>
    <row r="8" s="115" customFormat="1" ht="24" customHeight="1" spans="1:6">
      <c r="A8" s="128" t="s">
        <v>1506</v>
      </c>
      <c r="B8" s="129"/>
      <c r="C8" s="130"/>
      <c r="D8" s="130"/>
      <c r="E8" s="131"/>
      <c r="F8" s="132"/>
    </row>
    <row r="9" s="115" customFormat="1" ht="24" customHeight="1" spans="1:6">
      <c r="A9" s="128" t="s">
        <v>1507</v>
      </c>
      <c r="B9" s="129"/>
      <c r="C9" s="130"/>
      <c r="D9" s="130"/>
      <c r="E9" s="131"/>
      <c r="F9" s="132"/>
    </row>
    <row r="10" s="115" customFormat="1" ht="24" customHeight="1" spans="1:6">
      <c r="A10" s="128" t="s">
        <v>1508</v>
      </c>
      <c r="B10" s="129">
        <v>16</v>
      </c>
      <c r="C10" s="130">
        <v>16</v>
      </c>
      <c r="D10" s="130"/>
      <c r="E10" s="131"/>
      <c r="F10" s="132"/>
    </row>
    <row r="11" s="115" customFormat="1" ht="24" customHeight="1" spans="1:6">
      <c r="A11" s="128" t="s">
        <v>1509</v>
      </c>
      <c r="B11" s="129"/>
      <c r="C11" s="130"/>
      <c r="D11" s="130"/>
      <c r="E11" s="131"/>
      <c r="F11" s="132"/>
    </row>
    <row r="12" s="115" customFormat="1" ht="24" customHeight="1" spans="1:6">
      <c r="A12" s="128" t="s">
        <v>1510</v>
      </c>
      <c r="B12" s="129"/>
      <c r="C12" s="130"/>
      <c r="D12" s="130"/>
      <c r="E12" s="131"/>
      <c r="F12" s="132"/>
    </row>
    <row r="13" s="115" customFormat="1" ht="24" customHeight="1" spans="1:6">
      <c r="A13" s="128" t="s">
        <v>1511</v>
      </c>
      <c r="B13" s="129"/>
      <c r="C13" s="130"/>
      <c r="D13" s="130"/>
      <c r="E13" s="131"/>
      <c r="F13" s="132"/>
    </row>
    <row r="14" s="115" customFormat="1" ht="24" customHeight="1" spans="1:6">
      <c r="A14" s="128" t="s">
        <v>1512</v>
      </c>
      <c r="B14" s="129"/>
      <c r="C14" s="130"/>
      <c r="D14" s="130"/>
      <c r="E14" s="131"/>
      <c r="F14" s="132"/>
    </row>
    <row r="15" s="115" customFormat="1" ht="24" customHeight="1" spans="1:6">
      <c r="A15" s="128" t="s">
        <v>1513</v>
      </c>
      <c r="B15" s="129"/>
      <c r="C15" s="130"/>
      <c r="D15" s="130"/>
      <c r="E15" s="131"/>
      <c r="F15" s="132"/>
    </row>
    <row r="16" s="115" customFormat="1" ht="24" customHeight="1" spans="1:13">
      <c r="A16" s="133" t="s">
        <v>1514</v>
      </c>
      <c r="B16" s="130"/>
      <c r="C16" s="130"/>
      <c r="D16" s="130"/>
      <c r="E16" s="131"/>
      <c r="F16" s="132"/>
      <c r="M16" s="145"/>
    </row>
    <row r="17" s="114" customFormat="1" ht="24" customHeight="1" spans="1:6">
      <c r="A17" s="128" t="s">
        <v>1515</v>
      </c>
      <c r="B17" s="134"/>
      <c r="C17" s="134"/>
      <c r="D17" s="134"/>
      <c r="E17" s="135"/>
      <c r="F17" s="127"/>
    </row>
    <row r="18" s="115" customFormat="1" ht="24" customHeight="1" spans="1:6">
      <c r="A18" s="128" t="s">
        <v>1516</v>
      </c>
      <c r="B18" s="129"/>
      <c r="C18" s="130"/>
      <c r="D18" s="130"/>
      <c r="E18" s="131"/>
      <c r="F18" s="132"/>
    </row>
    <row r="19" s="116" customFormat="1" ht="24" customHeight="1" spans="1:6">
      <c r="A19" s="128" t="s">
        <v>1517</v>
      </c>
      <c r="B19" s="129"/>
      <c r="C19" s="130"/>
      <c r="D19" s="130"/>
      <c r="E19" s="131"/>
      <c r="F19" s="136"/>
    </row>
    <row r="20" s="116" customFormat="1" ht="24" customHeight="1" spans="1:6">
      <c r="A20" s="128" t="s">
        <v>1518</v>
      </c>
      <c r="B20" s="129"/>
      <c r="C20" s="130"/>
      <c r="D20" s="130"/>
      <c r="E20" s="131"/>
      <c r="F20" s="136"/>
    </row>
    <row r="21" s="116" customFormat="1" ht="24" customHeight="1" spans="1:6">
      <c r="A21" s="128" t="s">
        <v>1519</v>
      </c>
      <c r="B21" s="129"/>
      <c r="C21" s="130"/>
      <c r="D21" s="130"/>
      <c r="E21" s="131"/>
      <c r="F21" s="136"/>
    </row>
    <row r="22" s="116" customFormat="1" ht="24" customHeight="1" spans="1:6">
      <c r="A22" s="128" t="s">
        <v>1520</v>
      </c>
      <c r="B22" s="129"/>
      <c r="C22" s="130"/>
      <c r="D22" s="130"/>
      <c r="E22" s="131"/>
      <c r="F22" s="136"/>
    </row>
    <row r="23" s="116" customFormat="1" ht="24" customHeight="1" spans="1:6">
      <c r="A23" s="128" t="s">
        <v>1521</v>
      </c>
      <c r="B23" s="129"/>
      <c r="C23" s="130"/>
      <c r="D23" s="130"/>
      <c r="E23" s="131"/>
      <c r="F23" s="136"/>
    </row>
    <row r="24" s="116" customFormat="1" ht="24" customHeight="1" spans="1:6">
      <c r="A24" s="128" t="s">
        <v>1522</v>
      </c>
      <c r="B24" s="129"/>
      <c r="C24" s="130"/>
      <c r="D24" s="130"/>
      <c r="E24" s="131"/>
      <c r="F24" s="136"/>
    </row>
    <row r="25" s="116" customFormat="1" ht="24" customHeight="1" spans="1:6">
      <c r="A25" s="128" t="s">
        <v>1523</v>
      </c>
      <c r="B25" s="129"/>
      <c r="C25" s="130"/>
      <c r="D25" s="130"/>
      <c r="E25" s="131"/>
      <c r="F25" s="136"/>
    </row>
    <row r="26" s="116" customFormat="1" ht="24" customHeight="1" spans="1:6">
      <c r="A26" s="124" t="s">
        <v>1524</v>
      </c>
      <c r="B26" s="129"/>
      <c r="C26" s="130"/>
      <c r="D26" s="130"/>
      <c r="E26" s="131"/>
      <c r="F26" s="136"/>
    </row>
    <row r="27" s="116" customFormat="1" ht="24" customHeight="1" spans="1:9">
      <c r="A27" s="105" t="s">
        <v>1525</v>
      </c>
      <c r="B27" s="130"/>
      <c r="C27" s="130"/>
      <c r="D27" s="130"/>
      <c r="E27" s="131"/>
      <c r="F27" s="136"/>
      <c r="I27" s="146"/>
    </row>
    <row r="28" s="117" customFormat="1" ht="24" customHeight="1" spans="1:6">
      <c r="A28" s="124" t="s">
        <v>1526</v>
      </c>
      <c r="B28" s="134"/>
      <c r="C28" s="134"/>
      <c r="D28" s="134"/>
      <c r="E28" s="135"/>
      <c r="F28" s="137"/>
    </row>
    <row r="29" s="116" customFormat="1" ht="24" customHeight="1" spans="1:6">
      <c r="A29" s="138" t="s">
        <v>1527</v>
      </c>
      <c r="B29" s="130"/>
      <c r="C29" s="130"/>
      <c r="D29" s="130"/>
      <c r="E29" s="131"/>
      <c r="F29" s="136"/>
    </row>
    <row r="30" s="116" customFormat="1" ht="24" customHeight="1" spans="1:6">
      <c r="A30" s="139" t="s">
        <v>1528</v>
      </c>
      <c r="B30" s="140">
        <f>B5+B16+B26+B28</f>
        <v>16</v>
      </c>
      <c r="C30" s="140">
        <f>C5+C16+C26+C28</f>
        <v>16</v>
      </c>
      <c r="D30" s="141">
        <f>D5+D16+D26+D28</f>
        <v>0</v>
      </c>
      <c r="E30" s="135"/>
      <c r="F30" s="136"/>
    </row>
    <row r="31" s="116" customFormat="1" ht="24" customHeight="1" spans="1:5">
      <c r="A31" s="115"/>
      <c r="B31" s="115"/>
      <c r="C31" s="115"/>
      <c r="D31" s="142"/>
      <c r="E31" s="142"/>
    </row>
    <row r="32" s="116" customFormat="1" ht="24" customHeight="1" spans="1:5">
      <c r="A32" s="115"/>
      <c r="B32" s="115"/>
      <c r="C32" s="115"/>
      <c r="D32" s="142"/>
      <c r="E32" s="142"/>
    </row>
    <row r="33" s="116" customFormat="1" ht="24" customHeight="1" spans="1:5">
      <c r="A33" s="115"/>
      <c r="B33" s="115"/>
      <c r="C33" s="115"/>
      <c r="D33" s="142"/>
      <c r="E33" s="142"/>
    </row>
    <row r="34" s="115" customFormat="1" ht="24" customHeight="1" spans="4:5">
      <c r="D34" s="142"/>
      <c r="E34" s="142"/>
    </row>
    <row r="35" s="116" customFormat="1" ht="24" customHeight="1" spans="1:5">
      <c r="A35" s="115"/>
      <c r="B35" s="115"/>
      <c r="C35" s="115"/>
      <c r="D35" s="142"/>
      <c r="E35" s="142"/>
    </row>
    <row r="36" s="116" customFormat="1" ht="24" customHeight="1" spans="1:5">
      <c r="A36" s="115"/>
      <c r="B36" s="115"/>
      <c r="C36" s="115"/>
      <c r="D36" s="142"/>
      <c r="E36" s="142"/>
    </row>
    <row r="37" s="115" customFormat="1" ht="24" customHeight="1" spans="4:5">
      <c r="D37" s="143"/>
      <c r="E37" s="143"/>
    </row>
    <row r="38" s="116" customFormat="1" ht="24" customHeight="1" spans="1:5">
      <c r="A38" s="115"/>
      <c r="B38" s="115"/>
      <c r="C38" s="115"/>
      <c r="D38" s="143"/>
      <c r="E38" s="143"/>
    </row>
    <row r="39" s="116" customFormat="1" ht="24" customHeight="1" spans="1:5">
      <c r="A39" s="115"/>
      <c r="B39" s="115"/>
      <c r="C39" s="115"/>
      <c r="D39" s="143"/>
      <c r="E39" s="143"/>
    </row>
    <row r="40" s="116" customFormat="1" ht="24" customHeight="1" spans="1:5">
      <c r="A40" s="115"/>
      <c r="B40" s="115"/>
      <c r="C40" s="115"/>
      <c r="D40" s="143"/>
      <c r="E40" s="143"/>
    </row>
    <row r="41" s="115" customFormat="1" ht="24" customHeight="1" spans="4:5">
      <c r="D41" s="143"/>
      <c r="E41" s="143"/>
    </row>
    <row r="42" s="116" customFormat="1" ht="24" customHeight="1" spans="1:5">
      <c r="A42" s="115"/>
      <c r="B42" s="115"/>
      <c r="C42" s="115"/>
      <c r="D42" s="143"/>
      <c r="E42" s="143"/>
    </row>
    <row r="43" s="116" customFormat="1" ht="24" customHeight="1" spans="1:5">
      <c r="A43" s="115"/>
      <c r="B43" s="115"/>
      <c r="C43" s="115"/>
      <c r="D43" s="143"/>
      <c r="E43" s="143"/>
    </row>
    <row r="44" s="115" customFormat="1" ht="24" customHeight="1" spans="4:5">
      <c r="D44" s="142"/>
      <c r="E44" s="142"/>
    </row>
    <row r="45" s="115" customFormat="1" ht="24" customHeight="1" spans="4:5">
      <c r="D45" s="142"/>
      <c r="E45" s="142"/>
    </row>
    <row r="46" s="115" customFormat="1" ht="24" customHeight="1" spans="4:5">
      <c r="D46" s="142"/>
      <c r="E46" s="142"/>
    </row>
    <row r="47" s="116" customFormat="1" ht="24" customHeight="1" spans="1:5">
      <c r="A47" s="144"/>
      <c r="B47" s="144"/>
      <c r="C47" s="144"/>
      <c r="D47" s="142"/>
      <c r="E47" s="142"/>
    </row>
    <row r="48" s="116" customFormat="1" ht="24" customHeight="1" spans="1:5">
      <c r="A48" s="115"/>
      <c r="B48" s="115"/>
      <c r="C48" s="115"/>
      <c r="D48" s="142"/>
      <c r="E48" s="142"/>
    </row>
    <row r="49" s="116" customFormat="1" ht="24" customHeight="1" spans="1:5">
      <c r="A49" s="115"/>
      <c r="B49" s="115"/>
      <c r="C49" s="115"/>
      <c r="D49" s="142"/>
      <c r="E49" s="142"/>
    </row>
    <row r="50" s="115" customFormat="1" ht="24" customHeight="1" spans="4:5">
      <c r="D50" s="142"/>
      <c r="E50" s="142"/>
    </row>
    <row r="51" s="115" customFormat="1" ht="24" customHeight="1" spans="4:5">
      <c r="D51" s="142"/>
      <c r="E51" s="142"/>
    </row>
    <row r="52" s="115" customFormat="1" ht="24" customHeight="1" spans="4:5">
      <c r="D52" s="142"/>
      <c r="E52" s="142"/>
    </row>
    <row r="53" s="115" customFormat="1" ht="24" customHeight="1" spans="1:5">
      <c r="A53" s="114"/>
      <c r="B53" s="114"/>
      <c r="C53" s="114"/>
      <c r="D53" s="143"/>
      <c r="E53" s="143"/>
    </row>
    <row r="54" s="115" customFormat="1" ht="24" customHeight="1" spans="4:5">
      <c r="D54" s="143"/>
      <c r="E54" s="143"/>
    </row>
    <row r="55" s="115" customFormat="1" ht="24" customHeight="1" spans="4:5">
      <c r="D55" s="142"/>
      <c r="E55" s="142"/>
    </row>
    <row r="56" s="115" customFormat="1" ht="24" customHeight="1" spans="4:5">
      <c r="D56" s="142"/>
      <c r="E56" s="142"/>
    </row>
    <row r="57" s="115" customFormat="1" ht="24" customHeight="1" spans="4:5">
      <c r="D57" s="143"/>
      <c r="E57" s="143"/>
    </row>
    <row r="58" s="115" customFormat="1" ht="24" customHeight="1" spans="4:5">
      <c r="D58" s="142"/>
      <c r="E58" s="142"/>
    </row>
    <row r="59" s="115" customFormat="1" ht="24" customHeight="1" spans="1:5">
      <c r="A59" s="114"/>
      <c r="B59" s="114"/>
      <c r="C59" s="114"/>
      <c r="D59" s="143"/>
      <c r="E59" s="143"/>
    </row>
    <row r="60" s="115" customFormat="1" ht="24" customHeight="1" spans="4:5">
      <c r="D60" s="143"/>
      <c r="E60" s="143"/>
    </row>
    <row r="61" s="115" customFormat="1" ht="24" customHeight="1" spans="4:5">
      <c r="D61" s="142"/>
      <c r="E61" s="142"/>
    </row>
    <row r="62" s="115" customFormat="1" ht="24" customHeight="1" spans="4:5">
      <c r="D62" s="142"/>
      <c r="E62" s="142"/>
    </row>
    <row r="63" s="115" customFormat="1" ht="24" customHeight="1"/>
    <row r="64" s="115" customFormat="1" ht="24" customHeight="1"/>
    <row r="65" s="115" customFormat="1" ht="24" customHeight="1"/>
    <row r="66" s="115" customFormat="1" ht="24" customHeight="1"/>
    <row r="67" s="115" customFormat="1" ht="24" customHeight="1"/>
    <row r="68" s="115" customFormat="1" ht="24" customHeight="1"/>
    <row r="69" s="115" customFormat="1" ht="24" customHeight="1"/>
    <row r="70" s="115" customFormat="1" ht="24" customHeight="1"/>
    <row r="71" s="115" customFormat="1" ht="24" customHeight="1"/>
    <row r="72" s="115" customFormat="1" ht="24" customHeight="1"/>
    <row r="73" s="115" customFormat="1" ht="24" customHeight="1"/>
    <row r="74" s="115" customFormat="1" ht="24" customHeight="1"/>
    <row r="75" s="115" customFormat="1" ht="24" customHeight="1"/>
    <row r="76" s="115" customFormat="1" ht="24" customHeight="1"/>
    <row r="77" s="115" customFormat="1" ht="24" customHeight="1"/>
    <row r="78" s="115" customFormat="1" ht="24" customHeight="1"/>
    <row r="79" s="115" customFormat="1" ht="24" customHeight="1"/>
    <row r="80" s="115" customFormat="1" ht="24" customHeight="1"/>
    <row r="81" s="115" customFormat="1" ht="24" customHeight="1"/>
    <row r="82" s="115" customFormat="1" ht="24" customHeight="1"/>
    <row r="83" s="115" customFormat="1" ht="24" customHeight="1"/>
    <row r="84" s="115" customFormat="1" ht="24" customHeight="1"/>
    <row r="85" s="115" customFormat="1" ht="24" customHeight="1"/>
    <row r="86" s="115" customFormat="1" ht="24" customHeight="1"/>
    <row r="87" s="115" customFormat="1" ht="24" customHeight="1"/>
    <row r="88" s="115" customFormat="1" ht="24" customHeight="1"/>
    <row r="89" s="115" customFormat="1" ht="24" customHeight="1"/>
  </sheetData>
  <mergeCells count="2">
    <mergeCell ref="A2:F2"/>
    <mergeCell ref="C3:F3"/>
  </mergeCells>
  <printOptions horizontalCentered="1"/>
  <pageMargins left="0.590277777777778" right="0.590277777777778" top="0.629861111111111" bottom="0.590277777777778" header="0.590277777777778" footer="0.393055555555556"/>
  <pageSetup paperSize="9" scale="95" firstPageNumber="0" orientation="portrait" blackAndWhite="1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5"/>
  </sheetPr>
  <dimension ref="A1:G32"/>
  <sheetViews>
    <sheetView showGridLines="0" showZeros="0" view="pageBreakPreview" zoomScaleNormal="100" zoomScaleSheetLayoutView="100" workbookViewId="0">
      <selection activeCell="A2" sqref="A2:F2"/>
    </sheetView>
  </sheetViews>
  <sheetFormatPr defaultColWidth="9" defaultRowHeight="15" customHeight="1" outlineLevelCol="6"/>
  <cols>
    <col min="1" max="1" width="31.2333333333333" style="369" customWidth="1"/>
    <col min="2" max="2" width="12.675" style="369" customWidth="1"/>
    <col min="3" max="3" width="12.6416666666667" style="370" customWidth="1"/>
    <col min="4" max="4" width="11.7166666666667" style="369" customWidth="1"/>
    <col min="5" max="5" width="11.8333333333333" style="369" customWidth="1"/>
    <col min="6" max="6" width="13.2833333333333" style="369" customWidth="1"/>
    <col min="7" max="7" width="14.1833333333333" style="369" customWidth="1"/>
    <col min="8" max="123" width="9" style="369"/>
    <col min="124" max="16384" width="9" style="371"/>
  </cols>
  <sheetData>
    <row r="1" s="208" customFormat="1" ht="21" customHeight="1" spans="1:7">
      <c r="A1" s="372" t="s">
        <v>36</v>
      </c>
      <c r="B1" s="219"/>
      <c r="C1" s="373"/>
      <c r="D1" s="219"/>
      <c r="E1" s="219"/>
      <c r="F1" s="219"/>
      <c r="G1" s="219"/>
    </row>
    <row r="2" s="363" customFormat="1" ht="24" customHeight="1" spans="1:7">
      <c r="A2" s="374" t="s">
        <v>37</v>
      </c>
      <c r="B2" s="374"/>
      <c r="C2" s="375"/>
      <c r="D2" s="374"/>
      <c r="E2" s="374"/>
      <c r="F2" s="374"/>
      <c r="G2" s="374"/>
    </row>
    <row r="3" s="364" customFormat="1" ht="17" customHeight="1" spans="3:6">
      <c r="C3" s="376"/>
      <c r="F3" s="377" t="s">
        <v>2</v>
      </c>
    </row>
    <row r="4" s="365" customFormat="1" ht="32" customHeight="1" spans="1:7">
      <c r="A4" s="226" t="s">
        <v>3</v>
      </c>
      <c r="B4" s="378" t="s">
        <v>4</v>
      </c>
      <c r="C4" s="228" t="s">
        <v>5</v>
      </c>
      <c r="D4" s="379" t="s">
        <v>6</v>
      </c>
      <c r="E4" s="123" t="s">
        <v>7</v>
      </c>
      <c r="F4" s="123" t="s">
        <v>8</v>
      </c>
      <c r="G4" s="398"/>
    </row>
    <row r="5" s="366" customFormat="1" ht="24" customHeight="1" spans="1:7">
      <c r="A5" s="242" t="s">
        <v>38</v>
      </c>
      <c r="B5" s="381">
        <v>39579</v>
      </c>
      <c r="C5" s="381">
        <v>51581</v>
      </c>
      <c r="D5" s="381">
        <v>52599</v>
      </c>
      <c r="E5" s="234">
        <f>D5/C5*100</f>
        <v>101.973594928365</v>
      </c>
      <c r="F5" s="234">
        <v>2.082443814773</v>
      </c>
      <c r="G5" s="399"/>
    </row>
    <row r="6" ht="24" customHeight="1" spans="1:6">
      <c r="A6" s="242" t="s">
        <v>39</v>
      </c>
      <c r="B6" s="381">
        <v>0</v>
      </c>
      <c r="C6" s="381"/>
      <c r="D6" s="381">
        <v>0</v>
      </c>
      <c r="E6" s="234"/>
      <c r="F6" s="234"/>
    </row>
    <row r="7" ht="24" customHeight="1" spans="1:6">
      <c r="A7" s="242" t="s">
        <v>40</v>
      </c>
      <c r="B7" s="381"/>
      <c r="C7" s="381">
        <v>220</v>
      </c>
      <c r="D7" s="381">
        <v>220</v>
      </c>
      <c r="E7" s="234">
        <f t="shared" ref="E7:E19" si="0">D7/C7*100</f>
        <v>100</v>
      </c>
      <c r="F7" s="234">
        <v>-2.2222222222222</v>
      </c>
    </row>
    <row r="8" ht="24" customHeight="1" spans="1:6">
      <c r="A8" s="242" t="s">
        <v>41</v>
      </c>
      <c r="B8" s="381">
        <v>8735</v>
      </c>
      <c r="C8" s="381">
        <v>13294</v>
      </c>
      <c r="D8" s="381">
        <v>13412</v>
      </c>
      <c r="E8" s="234">
        <f t="shared" si="0"/>
        <v>100.8876184745</v>
      </c>
      <c r="F8" s="234">
        <v>-4.3639475185396</v>
      </c>
    </row>
    <row r="9" ht="24" customHeight="1" spans="1:6">
      <c r="A9" s="242" t="s">
        <v>42</v>
      </c>
      <c r="B9" s="381">
        <v>77017</v>
      </c>
      <c r="C9" s="381">
        <v>112692</v>
      </c>
      <c r="D9" s="381">
        <v>112935</v>
      </c>
      <c r="E9" s="234">
        <f t="shared" si="0"/>
        <v>100.215631988074</v>
      </c>
      <c r="F9" s="234">
        <v>0.219189265937999</v>
      </c>
    </row>
    <row r="10" ht="24" customHeight="1" spans="1:6">
      <c r="A10" s="242" t="s">
        <v>43</v>
      </c>
      <c r="B10" s="381">
        <v>321</v>
      </c>
      <c r="C10" s="381">
        <v>485</v>
      </c>
      <c r="D10" s="381">
        <v>1994</v>
      </c>
      <c r="E10" s="234">
        <f t="shared" si="0"/>
        <v>411.134020618557</v>
      </c>
      <c r="F10" s="234">
        <v>314.553014553015</v>
      </c>
    </row>
    <row r="11" ht="24" customHeight="1" spans="1:6">
      <c r="A11" s="242" t="s">
        <v>44</v>
      </c>
      <c r="B11" s="381">
        <v>4212</v>
      </c>
      <c r="C11" s="381">
        <v>7541</v>
      </c>
      <c r="D11" s="381">
        <v>7762</v>
      </c>
      <c r="E11" s="234">
        <f t="shared" si="0"/>
        <v>102.930645802944</v>
      </c>
      <c r="F11" s="234">
        <v>10.648610121169</v>
      </c>
    </row>
    <row r="12" ht="24" customHeight="1" spans="1:6">
      <c r="A12" s="242" t="s">
        <v>45</v>
      </c>
      <c r="B12" s="381">
        <v>60019</v>
      </c>
      <c r="C12" s="381">
        <v>80907</v>
      </c>
      <c r="D12" s="381">
        <v>77988</v>
      </c>
      <c r="E12" s="234">
        <f t="shared" si="0"/>
        <v>96.3921539545404</v>
      </c>
      <c r="F12" s="234">
        <v>-9.247687205446</v>
      </c>
    </row>
    <row r="13" ht="24" customHeight="1" spans="1:6">
      <c r="A13" s="242" t="s">
        <v>46</v>
      </c>
      <c r="B13" s="381">
        <v>30865</v>
      </c>
      <c r="C13" s="381">
        <v>43864</v>
      </c>
      <c r="D13" s="381">
        <v>41543</v>
      </c>
      <c r="E13" s="234">
        <f t="shared" si="0"/>
        <v>94.7086449024257</v>
      </c>
      <c r="F13" s="234">
        <v>-4.59316078359321</v>
      </c>
    </row>
    <row r="14" ht="24" customHeight="1" spans="1:6">
      <c r="A14" s="242" t="s">
        <v>47</v>
      </c>
      <c r="B14" s="381">
        <v>2280</v>
      </c>
      <c r="C14" s="381">
        <v>12418</v>
      </c>
      <c r="D14" s="381">
        <v>11893</v>
      </c>
      <c r="E14" s="234">
        <f t="shared" si="0"/>
        <v>95.772266065389</v>
      </c>
      <c r="F14" s="234">
        <v>224.767886400874</v>
      </c>
    </row>
    <row r="15" ht="24" customHeight="1" spans="1:6">
      <c r="A15" s="242" t="s">
        <v>48</v>
      </c>
      <c r="B15" s="381">
        <v>6746</v>
      </c>
      <c r="C15" s="381">
        <v>24930</v>
      </c>
      <c r="D15" s="381">
        <v>24594</v>
      </c>
      <c r="E15" s="234">
        <f t="shared" si="0"/>
        <v>98.6522262334537</v>
      </c>
      <c r="F15" s="234">
        <v>55.668080258244</v>
      </c>
    </row>
    <row r="16" ht="24" customHeight="1" spans="1:6">
      <c r="A16" s="242" t="s">
        <v>49</v>
      </c>
      <c r="B16" s="381">
        <v>90496</v>
      </c>
      <c r="C16" s="381">
        <v>144589</v>
      </c>
      <c r="D16" s="381">
        <v>143008</v>
      </c>
      <c r="E16" s="234">
        <f t="shared" si="0"/>
        <v>98.9065558237487</v>
      </c>
      <c r="F16" s="234">
        <v>0.448128116879005</v>
      </c>
    </row>
    <row r="17" ht="24" customHeight="1" spans="1:6">
      <c r="A17" s="242" t="s">
        <v>50</v>
      </c>
      <c r="B17" s="381">
        <v>18404</v>
      </c>
      <c r="C17" s="381">
        <v>18019</v>
      </c>
      <c r="D17" s="381">
        <v>12145</v>
      </c>
      <c r="E17" s="234">
        <f t="shared" si="0"/>
        <v>67.401076641323</v>
      </c>
      <c r="F17" s="234">
        <v>-65.7848771692585</v>
      </c>
    </row>
    <row r="18" ht="24" customHeight="1" spans="1:6">
      <c r="A18" s="242" t="s">
        <v>51</v>
      </c>
      <c r="B18" s="381">
        <v>299</v>
      </c>
      <c r="C18" s="381">
        <v>2402</v>
      </c>
      <c r="D18" s="381">
        <v>832</v>
      </c>
      <c r="E18" s="234">
        <f t="shared" si="0"/>
        <v>34.6378018318068</v>
      </c>
      <c r="F18" s="234">
        <v>83.259911894273</v>
      </c>
    </row>
    <row r="19" ht="24" customHeight="1" spans="1:6">
      <c r="A19" s="242" t="s">
        <v>52</v>
      </c>
      <c r="B19" s="381">
        <v>400</v>
      </c>
      <c r="C19" s="381">
        <v>1096</v>
      </c>
      <c r="D19" s="381">
        <v>1004</v>
      </c>
      <c r="E19" s="234">
        <f t="shared" si="0"/>
        <v>91.6058394160584</v>
      </c>
      <c r="F19" s="234">
        <v>-49.8250874562719</v>
      </c>
    </row>
    <row r="20" ht="24" customHeight="1" spans="1:6">
      <c r="A20" s="242" t="s">
        <v>53</v>
      </c>
      <c r="B20" s="381">
        <v>0</v>
      </c>
      <c r="C20" s="381"/>
      <c r="D20" s="381">
        <v>0</v>
      </c>
      <c r="E20" s="234"/>
      <c r="F20" s="234"/>
    </row>
    <row r="21" ht="24" customHeight="1" spans="1:6">
      <c r="A21" s="242" t="s">
        <v>54</v>
      </c>
      <c r="B21" s="381">
        <v>0</v>
      </c>
      <c r="C21" s="381"/>
      <c r="D21" s="381">
        <v>0</v>
      </c>
      <c r="E21" s="234"/>
      <c r="F21" s="234"/>
    </row>
    <row r="22" ht="24" customHeight="1" spans="1:6">
      <c r="A22" s="242" t="s">
        <v>55</v>
      </c>
      <c r="B22" s="381">
        <v>1325</v>
      </c>
      <c r="C22" s="381">
        <v>2409</v>
      </c>
      <c r="D22" s="381">
        <v>2412</v>
      </c>
      <c r="E22" s="234">
        <f t="shared" ref="E22:E30" si="1">D22/C22*100</f>
        <v>100.124533001245</v>
      </c>
      <c r="F22" s="234">
        <v>1.858108108108</v>
      </c>
    </row>
    <row r="23" ht="24" customHeight="1" spans="1:6">
      <c r="A23" s="242" t="s">
        <v>56</v>
      </c>
      <c r="B23" s="381">
        <v>17541</v>
      </c>
      <c r="C23" s="381">
        <v>44359</v>
      </c>
      <c r="D23" s="381">
        <v>44277</v>
      </c>
      <c r="E23" s="234">
        <f t="shared" si="1"/>
        <v>99.8151446155233</v>
      </c>
      <c r="F23" s="234">
        <v>47.698312095537</v>
      </c>
    </row>
    <row r="24" ht="24" customHeight="1" spans="1:6">
      <c r="A24" s="242" t="s">
        <v>57</v>
      </c>
      <c r="B24" s="381">
        <v>2115</v>
      </c>
      <c r="C24" s="381">
        <v>2982</v>
      </c>
      <c r="D24" s="381">
        <v>2173</v>
      </c>
      <c r="E24" s="234">
        <f t="shared" si="1"/>
        <v>72.8705566733736</v>
      </c>
      <c r="F24" s="234">
        <v>-41.727004558863</v>
      </c>
    </row>
    <row r="25" ht="24" customHeight="1" spans="1:6">
      <c r="A25" s="242" t="s">
        <v>58</v>
      </c>
      <c r="B25" s="381">
        <v>3467</v>
      </c>
      <c r="C25" s="381">
        <v>5588</v>
      </c>
      <c r="D25" s="381">
        <v>6621</v>
      </c>
      <c r="E25" s="234">
        <f t="shared" si="1"/>
        <v>118.486041517538</v>
      </c>
      <c r="F25" s="234">
        <v>18.443649373882</v>
      </c>
    </row>
    <row r="26" ht="24" customHeight="1" spans="1:6">
      <c r="A26" s="242" t="s">
        <v>59</v>
      </c>
      <c r="B26" s="381">
        <v>4000</v>
      </c>
      <c r="C26" s="381"/>
      <c r="D26" s="381"/>
      <c r="E26" s="234"/>
      <c r="F26" s="234"/>
    </row>
    <row r="27" ht="24" customHeight="1" spans="1:6">
      <c r="A27" s="242" t="s">
        <v>60</v>
      </c>
      <c r="B27" s="381">
        <v>10000</v>
      </c>
      <c r="C27" s="381"/>
      <c r="D27" s="381">
        <v>0</v>
      </c>
      <c r="E27" s="234"/>
      <c r="F27" s="234"/>
    </row>
    <row r="28" ht="24" customHeight="1" spans="1:6">
      <c r="A28" s="242" t="s">
        <v>61</v>
      </c>
      <c r="B28" s="381">
        <v>10000</v>
      </c>
      <c r="C28" s="381">
        <v>32548</v>
      </c>
      <c r="D28" s="381">
        <v>32659</v>
      </c>
      <c r="E28" s="234">
        <f t="shared" si="1"/>
        <v>100.341034779403</v>
      </c>
      <c r="F28" s="234">
        <v>1.61797193440999</v>
      </c>
    </row>
    <row r="29" ht="24" customHeight="1" spans="1:6">
      <c r="A29" s="242" t="s">
        <v>62</v>
      </c>
      <c r="B29" s="381">
        <v>0</v>
      </c>
      <c r="C29" s="381"/>
      <c r="D29" s="381">
        <v>132</v>
      </c>
      <c r="E29" s="234"/>
      <c r="F29" s="234">
        <v>164</v>
      </c>
    </row>
    <row r="30" ht="24" customHeight="1" spans="1:6">
      <c r="A30" s="384" t="s">
        <v>63</v>
      </c>
      <c r="B30" s="380">
        <v>387821</v>
      </c>
      <c r="C30" s="380">
        <f>SUM(C5:C29)</f>
        <v>601924</v>
      </c>
      <c r="D30" s="380">
        <v>590203</v>
      </c>
      <c r="E30" s="239">
        <f t="shared" si="1"/>
        <v>98.0527442002645</v>
      </c>
      <c r="F30" s="239">
        <v>0.127066743122001</v>
      </c>
    </row>
    <row r="31" customHeight="1" spans="3:3">
      <c r="C31" s="369"/>
    </row>
    <row r="32" customHeight="1" spans="3:3">
      <c r="C32" s="369"/>
    </row>
  </sheetData>
  <sheetProtection formatCells="0" formatColumns="0" formatRows="0" insertRows="0" insertColumns="0" insertHyperlinks="0" deleteColumns="0" deleteRows="0" sort="0" autoFilter="0" pivotTables="0"/>
  <autoFilter ref="A4:DS32">
    <extLst/>
  </autoFilter>
  <mergeCells count="1">
    <mergeCell ref="A2:F2"/>
  </mergeCells>
  <printOptions horizontalCentered="1"/>
  <pageMargins left="0.472222222222222" right="0.472222222222222" top="0.629861111111111" bottom="0.629861111111111" header="0.550694444444444" footer="0.393055555555556"/>
  <pageSetup paperSize="9" firstPageNumber="0" fitToHeight="0" orientation="portrait" blackAndWhite="1" useFirstPageNumber="1" horizontalDpi="600" verticalDpi="6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9"/>
  <sheetViews>
    <sheetView showZeros="0" view="pageBreakPreview" zoomScaleNormal="100" zoomScaleSheetLayoutView="100" workbookViewId="0">
      <selection activeCell="A2" sqref="A2:D2"/>
    </sheetView>
  </sheetViews>
  <sheetFormatPr defaultColWidth="9" defaultRowHeight="14.25"/>
  <cols>
    <col min="1" max="1" width="30.6333333333333" style="92" customWidth="1"/>
    <col min="2" max="2" width="13.6333333333333" style="92" customWidth="1"/>
    <col min="3" max="3" width="30.6333333333333" style="92" customWidth="1"/>
    <col min="4" max="4" width="13.6333333333333" style="92" customWidth="1"/>
    <col min="5" max="16384" width="9" style="92"/>
  </cols>
  <sheetData>
    <row r="1" s="1" customFormat="1" ht="33" customHeight="1" spans="1:1">
      <c r="A1" s="41" t="s">
        <v>1529</v>
      </c>
    </row>
    <row r="2" s="87" customFormat="1" ht="42" customHeight="1" spans="1:4">
      <c r="A2" s="93" t="s">
        <v>1530</v>
      </c>
      <c r="B2" s="94"/>
      <c r="C2" s="94"/>
      <c r="D2" s="94"/>
    </row>
    <row r="3" s="88" customFormat="1" ht="33" customHeight="1" spans="2:4">
      <c r="B3" s="95"/>
      <c r="C3" s="96" t="s">
        <v>2</v>
      </c>
      <c r="D3" s="96"/>
    </row>
    <row r="4" s="89" customFormat="1" ht="64" customHeight="1" spans="1:4">
      <c r="A4" s="97" t="s">
        <v>1444</v>
      </c>
      <c r="B4" s="98" t="s">
        <v>6</v>
      </c>
      <c r="C4" s="97" t="s">
        <v>1445</v>
      </c>
      <c r="D4" s="98" t="s">
        <v>6</v>
      </c>
    </row>
    <row r="5" s="90" customFormat="1" ht="64" customHeight="1" spans="1:4">
      <c r="A5" s="99" t="s">
        <v>1500</v>
      </c>
      <c r="B5" s="100">
        <v>5511</v>
      </c>
      <c r="C5" s="101" t="s">
        <v>1528</v>
      </c>
      <c r="D5" s="100"/>
    </row>
    <row r="6" s="90" customFormat="1" ht="64" customHeight="1" spans="1:4">
      <c r="A6" s="102" t="s">
        <v>1448</v>
      </c>
      <c r="B6" s="100">
        <f>B7+B8</f>
        <v>16</v>
      </c>
      <c r="C6" s="102" t="s">
        <v>1449</v>
      </c>
      <c r="D6" s="100">
        <f>D7+D8</f>
        <v>5527</v>
      </c>
    </row>
    <row r="7" s="90" customFormat="1" ht="64" customHeight="1" spans="1:14">
      <c r="A7" s="103" t="s">
        <v>1531</v>
      </c>
      <c r="B7" s="104">
        <v>16</v>
      </c>
      <c r="C7" s="105" t="s">
        <v>1532</v>
      </c>
      <c r="D7" s="106">
        <v>5500</v>
      </c>
      <c r="N7" s="111"/>
    </row>
    <row r="8" s="90" customFormat="1" ht="64" customHeight="1" spans="1:4">
      <c r="A8" s="103" t="s">
        <v>1533</v>
      </c>
      <c r="B8" s="104"/>
      <c r="C8" s="105" t="s">
        <v>1534</v>
      </c>
      <c r="D8" s="106">
        <v>27</v>
      </c>
    </row>
    <row r="9" s="90" customFormat="1" ht="64" customHeight="1" spans="1:4">
      <c r="A9" s="108" t="s">
        <v>239</v>
      </c>
      <c r="B9" s="109">
        <f>B5+B6</f>
        <v>5527</v>
      </c>
      <c r="C9" s="110" t="s">
        <v>240</v>
      </c>
      <c r="D9" s="109">
        <f>D5+D6</f>
        <v>5527</v>
      </c>
    </row>
    <row r="10" s="90" customFormat="1" ht="24" customHeight="1"/>
    <row r="11" s="90" customFormat="1" ht="24" customHeight="1" spans="10:10">
      <c r="J11" s="111"/>
    </row>
    <row r="12" s="90" customFormat="1" ht="24" customHeight="1" spans="4:4">
      <c r="D12" s="89"/>
    </row>
    <row r="13" s="90" customFormat="1" ht="24" customHeight="1"/>
    <row r="14" s="90" customFormat="1" ht="24" customHeight="1"/>
    <row r="15" s="90" customFormat="1" ht="24" customHeight="1"/>
    <row r="16" s="90" customFormat="1" ht="24" customHeight="1"/>
    <row r="17" s="90" customFormat="1" ht="24" customHeight="1"/>
    <row r="18" s="90" customFormat="1" ht="24" customHeight="1"/>
    <row r="19" s="90" customFormat="1" ht="24" customHeight="1"/>
    <row r="20" s="90" customFormat="1" ht="24" customHeight="1"/>
    <row r="21" s="90" customFormat="1" ht="24" customHeight="1"/>
    <row r="22" s="90" customFormat="1" ht="24" customHeight="1"/>
    <row r="23" s="90" customFormat="1" ht="24" customHeight="1"/>
    <row r="24" s="90" customFormat="1" ht="24" customHeight="1"/>
    <row r="25" s="90" customFormat="1" ht="24" customHeight="1"/>
    <row r="26" s="90" customFormat="1" ht="24" customHeight="1"/>
    <row r="27" s="90" customFormat="1" ht="24" customHeight="1"/>
    <row r="28" s="90" customFormat="1" ht="24" customHeight="1"/>
    <row r="29" s="90" customFormat="1" ht="24" customHeight="1"/>
    <row r="30" s="90" customFormat="1" ht="24" customHeight="1"/>
    <row r="31" s="90" customFormat="1" ht="24" customHeight="1"/>
    <row r="32" s="90" customFormat="1" ht="24" customHeight="1"/>
    <row r="33" s="90" customFormat="1" ht="24" customHeight="1"/>
    <row r="34" s="90" customFormat="1" ht="24" customHeight="1"/>
    <row r="35" s="90" customFormat="1" ht="24" customHeight="1"/>
    <row r="36" s="90" customFormat="1" ht="24" customHeight="1"/>
    <row r="37" s="90" customFormat="1" ht="24" customHeight="1"/>
    <row r="38" s="90" customFormat="1" ht="24" customHeight="1"/>
    <row r="39" s="90" customFormat="1" ht="24" customHeight="1"/>
    <row r="40" s="90" customFormat="1" ht="24" customHeight="1"/>
    <row r="41" s="90" customFormat="1" ht="24" customHeight="1"/>
    <row r="42" s="90" customFormat="1" ht="24" customHeight="1"/>
    <row r="43" s="90" customFormat="1" ht="24" customHeight="1"/>
    <row r="44" s="90" customFormat="1" ht="24" customHeight="1"/>
    <row r="45" s="90" customFormat="1" ht="24" customHeight="1"/>
    <row r="46" s="90" customFormat="1" ht="24" customHeight="1"/>
    <row r="47" s="90" customFormat="1" ht="24" customHeight="1"/>
    <row r="48" s="90" customFormat="1" ht="24" customHeight="1"/>
    <row r="49" s="90" customFormat="1" ht="24" customHeight="1"/>
    <row r="50" s="90" customFormat="1" ht="24" customHeight="1"/>
    <row r="51" s="90" customFormat="1" ht="24" customHeight="1"/>
    <row r="52" s="90" customFormat="1" ht="24" customHeight="1"/>
    <row r="53" s="90" customFormat="1" ht="24" customHeight="1"/>
    <row r="54" s="90" customFormat="1" ht="24" customHeight="1"/>
    <row r="55" s="90" customFormat="1" ht="24" customHeight="1"/>
    <row r="56" s="90" customFormat="1" ht="24" customHeight="1"/>
    <row r="57" s="90" customFormat="1" ht="24" customHeight="1"/>
    <row r="58" s="90" customFormat="1" ht="24" customHeight="1"/>
    <row r="59" s="90" customFormat="1" ht="24" customHeight="1"/>
    <row r="60" s="90" customFormat="1" ht="24" customHeight="1"/>
    <row r="61" s="90" customFormat="1" ht="24" customHeight="1"/>
    <row r="62" s="90" customFormat="1" ht="24" customHeight="1"/>
    <row r="63" s="90" customFormat="1" ht="24" customHeight="1"/>
    <row r="64" s="90" customFormat="1" ht="24" customHeight="1"/>
    <row r="65" s="90" customFormat="1" ht="24" customHeight="1"/>
    <row r="66" s="90" customFormat="1" ht="24" customHeight="1"/>
    <row r="67" s="90" customFormat="1" ht="24" customHeight="1"/>
    <row r="68" s="90" customFormat="1" ht="24" customHeight="1"/>
    <row r="69" s="90" customFormat="1" ht="24" customHeight="1"/>
    <row r="70" s="90" customFormat="1" ht="24" customHeight="1"/>
    <row r="71" s="90" customFormat="1" ht="24" customHeight="1"/>
    <row r="72" s="90" customFormat="1" ht="24" customHeight="1"/>
    <row r="73" s="90" customFormat="1" ht="24" customHeight="1"/>
    <row r="74" s="90" customFormat="1" ht="24" customHeight="1"/>
    <row r="75" s="90" customFormat="1" ht="24" customHeight="1"/>
    <row r="76" s="90" customFormat="1" ht="24" customHeight="1"/>
    <row r="77" s="90" customFormat="1" ht="24" customHeight="1"/>
    <row r="78" s="90" customFormat="1" ht="24" customHeight="1"/>
    <row r="79" s="90" customFormat="1" ht="24" customHeight="1"/>
  </sheetData>
  <mergeCells count="2">
    <mergeCell ref="A2:D2"/>
    <mergeCell ref="C3:D3"/>
  </mergeCells>
  <printOptions horizontalCentered="1"/>
  <pageMargins left="0.590277777777778" right="0.590277777777778" top="0.786805555555556" bottom="0.786805555555556" header="0.590277777777778" footer="0.393055555555556"/>
  <pageSetup paperSize="9" firstPageNumber="0" fitToHeight="0" orientation="portrait" blackAndWhite="1" useFirstPageNumber="1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2"/>
  <sheetViews>
    <sheetView showZeros="0" view="pageBreakPreview" zoomScaleNormal="85" zoomScaleSheetLayoutView="100" workbookViewId="0">
      <selection activeCell="A2" sqref="A2:F2"/>
    </sheetView>
  </sheetViews>
  <sheetFormatPr defaultColWidth="9" defaultRowHeight="14.25"/>
  <cols>
    <col min="1" max="1" width="43" style="118" customWidth="1"/>
    <col min="2" max="2" width="11.6166666666667" style="118" customWidth="1"/>
    <col min="3" max="3" width="12" style="118" customWidth="1"/>
    <col min="4" max="4" width="9.93333333333333" style="118" customWidth="1"/>
    <col min="5" max="5" width="11.5166666666667" style="118" customWidth="1"/>
    <col min="6" max="6" width="11.5" style="118" customWidth="1"/>
    <col min="7" max="16384" width="9" style="118"/>
  </cols>
  <sheetData>
    <row r="1" s="1" customFormat="1" ht="24" customHeight="1" spans="1:1">
      <c r="A1" s="41" t="s">
        <v>1535</v>
      </c>
    </row>
    <row r="2" s="147" customFormat="1" ht="33" customHeight="1" spans="1:6">
      <c r="A2" s="112" t="s">
        <v>1536</v>
      </c>
      <c r="B2" s="112"/>
      <c r="C2" s="112"/>
      <c r="D2" s="112"/>
      <c r="E2" s="112"/>
      <c r="F2" s="112"/>
    </row>
    <row r="3" s="113" customFormat="1" ht="21" customHeight="1" spans="4:6">
      <c r="D3" s="148" t="s">
        <v>2</v>
      </c>
      <c r="E3" s="148"/>
      <c r="F3" s="148"/>
    </row>
    <row r="4" s="114" customFormat="1" ht="33" customHeight="1" spans="1:6">
      <c r="A4" s="121" t="s">
        <v>1462</v>
      </c>
      <c r="B4" s="122" t="s">
        <v>4</v>
      </c>
      <c r="C4" s="122" t="s">
        <v>5</v>
      </c>
      <c r="D4" s="123" t="s">
        <v>6</v>
      </c>
      <c r="E4" s="123" t="s">
        <v>7</v>
      </c>
      <c r="F4" s="123" t="s">
        <v>8</v>
      </c>
    </row>
    <row r="5" s="115" customFormat="1" ht="17.2" customHeight="1" spans="1:6">
      <c r="A5" s="149" t="s">
        <v>1465</v>
      </c>
      <c r="B5" s="150"/>
      <c r="C5" s="150"/>
      <c r="D5" s="150"/>
      <c r="E5" s="150"/>
      <c r="F5" s="135"/>
    </row>
    <row r="6" s="115" customFormat="1" ht="17.2" customHeight="1" spans="1:6">
      <c r="A6" s="151" t="s">
        <v>1466</v>
      </c>
      <c r="B6" s="152"/>
      <c r="C6" s="153"/>
      <c r="D6" s="154"/>
      <c r="E6" s="154"/>
      <c r="F6" s="135"/>
    </row>
    <row r="7" s="115" customFormat="1" ht="17.2" customHeight="1" spans="1:6">
      <c r="A7" s="151" t="s">
        <v>1467</v>
      </c>
      <c r="B7" s="152"/>
      <c r="C7" s="153"/>
      <c r="D7" s="154"/>
      <c r="E7" s="154"/>
      <c r="F7" s="135"/>
    </row>
    <row r="8" s="115" customFormat="1" ht="17.2" customHeight="1" spans="1:6">
      <c r="A8" s="151" t="s">
        <v>1468</v>
      </c>
      <c r="B8" s="152"/>
      <c r="C8" s="153"/>
      <c r="D8" s="154"/>
      <c r="E8" s="154"/>
      <c r="F8" s="135"/>
    </row>
    <row r="9" s="115" customFormat="1" ht="17.2" customHeight="1" spans="1:6">
      <c r="A9" s="151" t="s">
        <v>1469</v>
      </c>
      <c r="B9" s="152"/>
      <c r="C9" s="153"/>
      <c r="D9" s="154"/>
      <c r="E9" s="154"/>
      <c r="F9" s="135"/>
    </row>
    <row r="10" s="115" customFormat="1" ht="17.2" customHeight="1" spans="1:12">
      <c r="A10" s="151" t="s">
        <v>1470</v>
      </c>
      <c r="B10" s="152"/>
      <c r="C10" s="153"/>
      <c r="D10" s="154"/>
      <c r="E10" s="154"/>
      <c r="F10" s="135"/>
      <c r="L10" s="145"/>
    </row>
    <row r="11" s="115" customFormat="1" ht="17.2" customHeight="1" spans="1:6">
      <c r="A11" s="151" t="s">
        <v>1471</v>
      </c>
      <c r="B11" s="152"/>
      <c r="C11" s="153"/>
      <c r="D11" s="154"/>
      <c r="E11" s="154"/>
      <c r="F11" s="135"/>
    </row>
    <row r="12" s="115" customFormat="1" ht="17.2" customHeight="1" spans="1:6">
      <c r="A12" s="151" t="s">
        <v>1472</v>
      </c>
      <c r="B12" s="152"/>
      <c r="C12" s="153"/>
      <c r="D12" s="154"/>
      <c r="E12" s="154"/>
      <c r="F12" s="135"/>
    </row>
    <row r="13" s="115" customFormat="1" ht="17.2" customHeight="1" spans="1:6">
      <c r="A13" s="151" t="s">
        <v>1473</v>
      </c>
      <c r="B13" s="152"/>
      <c r="C13" s="153"/>
      <c r="D13" s="154"/>
      <c r="E13" s="154"/>
      <c r="F13" s="135"/>
    </row>
    <row r="14" s="115" customFormat="1" ht="17.2" customHeight="1" spans="1:6">
      <c r="A14" s="151" t="s">
        <v>1474</v>
      </c>
      <c r="B14" s="152"/>
      <c r="C14" s="153"/>
      <c r="D14" s="154"/>
      <c r="E14" s="154"/>
      <c r="F14" s="135"/>
    </row>
    <row r="15" s="115" customFormat="1" ht="17.2" customHeight="1" spans="1:6">
      <c r="A15" s="151" t="s">
        <v>1475</v>
      </c>
      <c r="B15" s="152"/>
      <c r="C15" s="153"/>
      <c r="D15" s="154"/>
      <c r="E15" s="154"/>
      <c r="F15" s="135"/>
    </row>
    <row r="16" s="115" customFormat="1" ht="17.2" customHeight="1" spans="1:6">
      <c r="A16" s="151" t="s">
        <v>1476</v>
      </c>
      <c r="B16" s="152"/>
      <c r="C16" s="153"/>
      <c r="D16" s="154"/>
      <c r="E16" s="154"/>
      <c r="F16" s="135"/>
    </row>
    <row r="17" s="115" customFormat="1" ht="17.2" customHeight="1" spans="1:8">
      <c r="A17" s="151" t="s">
        <v>1477</v>
      </c>
      <c r="B17" s="152"/>
      <c r="C17" s="153"/>
      <c r="D17" s="154"/>
      <c r="E17" s="154"/>
      <c r="F17" s="135"/>
      <c r="H17" s="145"/>
    </row>
    <row r="18" s="115" customFormat="1" ht="17.2" customHeight="1" spans="1:6">
      <c r="A18" s="151" t="s">
        <v>1478</v>
      </c>
      <c r="B18" s="152"/>
      <c r="C18" s="153"/>
      <c r="D18" s="154"/>
      <c r="E18" s="154"/>
      <c r="F18" s="135"/>
    </row>
    <row r="19" s="115" customFormat="1" ht="17.2" customHeight="1" spans="1:6">
      <c r="A19" s="151" t="s">
        <v>1479</v>
      </c>
      <c r="B19" s="152"/>
      <c r="C19" s="153"/>
      <c r="D19" s="154"/>
      <c r="E19" s="154"/>
      <c r="F19" s="135"/>
    </row>
    <row r="20" s="115" customFormat="1" ht="17.2" customHeight="1" spans="1:6">
      <c r="A20" s="151" t="s">
        <v>1480</v>
      </c>
      <c r="B20" s="152"/>
      <c r="C20" s="153"/>
      <c r="D20" s="154"/>
      <c r="E20" s="154"/>
      <c r="F20" s="135"/>
    </row>
    <row r="21" s="115" customFormat="1" ht="17.2" customHeight="1" spans="1:6">
      <c r="A21" s="151" t="s">
        <v>1481</v>
      </c>
      <c r="B21" s="152"/>
      <c r="C21" s="153"/>
      <c r="D21" s="154"/>
      <c r="E21" s="154"/>
      <c r="F21" s="135"/>
    </row>
    <row r="22" s="115" customFormat="1" ht="17.2" customHeight="1" spans="1:6">
      <c r="A22" s="151" t="s">
        <v>1482</v>
      </c>
      <c r="B22" s="152"/>
      <c r="C22" s="153"/>
      <c r="D22" s="154"/>
      <c r="E22" s="154"/>
      <c r="F22" s="135"/>
    </row>
    <row r="23" s="115" customFormat="1" ht="17.2" customHeight="1" spans="1:6">
      <c r="A23" s="151" t="s">
        <v>1483</v>
      </c>
      <c r="B23" s="152"/>
      <c r="C23" s="153"/>
      <c r="D23" s="154"/>
      <c r="E23" s="154"/>
      <c r="F23" s="135"/>
    </row>
    <row r="24" s="115" customFormat="1" ht="17.2" customHeight="1" spans="1:6">
      <c r="A24" s="149" t="s">
        <v>1484</v>
      </c>
      <c r="B24" s="152"/>
      <c r="C24" s="153"/>
      <c r="D24" s="154"/>
      <c r="E24" s="154"/>
      <c r="F24" s="135"/>
    </row>
    <row r="25" s="115" customFormat="1" ht="17.2" customHeight="1" spans="1:6">
      <c r="A25" s="151" t="s">
        <v>1485</v>
      </c>
      <c r="B25" s="152"/>
      <c r="C25" s="153"/>
      <c r="D25" s="154"/>
      <c r="E25" s="154"/>
      <c r="F25" s="135"/>
    </row>
    <row r="26" s="115" customFormat="1" ht="17.2" customHeight="1" spans="1:6">
      <c r="A26" s="151" t="s">
        <v>1486</v>
      </c>
      <c r="B26" s="152"/>
      <c r="C26" s="153"/>
      <c r="D26" s="154"/>
      <c r="E26" s="154"/>
      <c r="F26" s="135"/>
    </row>
    <row r="27" s="115" customFormat="1" ht="17.2" customHeight="1" spans="1:6">
      <c r="A27" s="151" t="s">
        <v>1487</v>
      </c>
      <c r="B27" s="152"/>
      <c r="C27" s="153"/>
      <c r="D27" s="154"/>
      <c r="E27" s="154"/>
      <c r="F27" s="135"/>
    </row>
    <row r="28" s="115" customFormat="1" ht="17.2" customHeight="1" spans="1:6">
      <c r="A28" s="155" t="s">
        <v>1488</v>
      </c>
      <c r="B28" s="152"/>
      <c r="C28" s="153"/>
      <c r="D28" s="154"/>
      <c r="E28" s="154"/>
      <c r="F28" s="135"/>
    </row>
    <row r="29" s="115" customFormat="1" ht="17.2" customHeight="1" spans="1:6">
      <c r="A29" s="149" t="s">
        <v>1489</v>
      </c>
      <c r="B29" s="152"/>
      <c r="C29" s="153"/>
      <c r="D29" s="154"/>
      <c r="E29" s="154"/>
      <c r="F29" s="135"/>
    </row>
    <row r="30" s="115" customFormat="1" ht="17.2" customHeight="1" spans="1:6">
      <c r="A30" s="151" t="s">
        <v>1490</v>
      </c>
      <c r="B30" s="152"/>
      <c r="C30" s="153"/>
      <c r="D30" s="154"/>
      <c r="E30" s="154"/>
      <c r="F30" s="135"/>
    </row>
    <row r="31" s="115" customFormat="1" ht="17.2" customHeight="1" spans="1:6">
      <c r="A31" s="151" t="s">
        <v>1491</v>
      </c>
      <c r="B31" s="152"/>
      <c r="C31" s="153"/>
      <c r="D31" s="154"/>
      <c r="E31" s="154"/>
      <c r="F31" s="135"/>
    </row>
    <row r="32" s="115" customFormat="1" ht="17.2" customHeight="1" spans="1:6">
      <c r="A32" s="151" t="s">
        <v>1492</v>
      </c>
      <c r="B32" s="152"/>
      <c r="C32" s="153"/>
      <c r="D32" s="154"/>
      <c r="E32" s="154"/>
      <c r="F32" s="135"/>
    </row>
    <row r="33" s="115" customFormat="1" ht="17.2" customHeight="1" spans="1:6">
      <c r="A33" s="151" t="s">
        <v>1493</v>
      </c>
      <c r="B33" s="152"/>
      <c r="C33" s="153"/>
      <c r="D33" s="154"/>
      <c r="E33" s="154"/>
      <c r="F33" s="135"/>
    </row>
    <row r="34" s="115" customFormat="1" ht="17.2" customHeight="1" spans="1:6">
      <c r="A34" s="149" t="s">
        <v>1494</v>
      </c>
      <c r="B34" s="152"/>
      <c r="C34" s="153"/>
      <c r="D34" s="154"/>
      <c r="E34" s="154"/>
      <c r="F34" s="135"/>
    </row>
    <row r="35" s="115" customFormat="1" ht="17.2" customHeight="1" spans="1:6">
      <c r="A35" s="103" t="s">
        <v>1495</v>
      </c>
      <c r="B35" s="152"/>
      <c r="C35" s="153"/>
      <c r="D35" s="154"/>
      <c r="E35" s="154"/>
      <c r="F35" s="135"/>
    </row>
    <row r="36" s="115" customFormat="1" ht="17.2" customHeight="1" spans="1:6">
      <c r="A36" s="103" t="s">
        <v>1496</v>
      </c>
      <c r="B36" s="152"/>
      <c r="C36" s="153"/>
      <c r="D36" s="154"/>
      <c r="E36" s="154"/>
      <c r="F36" s="135"/>
    </row>
    <row r="37" s="115" customFormat="1" ht="17.2" customHeight="1" spans="1:6">
      <c r="A37" s="103" t="s">
        <v>1497</v>
      </c>
      <c r="B37" s="156"/>
      <c r="C37" s="156"/>
      <c r="D37" s="156"/>
      <c r="E37" s="156"/>
      <c r="F37" s="135"/>
    </row>
    <row r="38" s="115" customFormat="1" ht="17.2" customHeight="1" spans="1:6">
      <c r="A38" s="149" t="s">
        <v>1498</v>
      </c>
      <c r="B38" s="152">
        <f>SUM(B39)</f>
        <v>5000</v>
      </c>
      <c r="C38" s="152">
        <f>SUM(C39)</f>
        <v>5500</v>
      </c>
      <c r="D38" s="152">
        <f>SUM(D39)</f>
        <v>5511</v>
      </c>
      <c r="E38" s="157">
        <f>D38/C38</f>
        <v>1.002</v>
      </c>
      <c r="F38" s="158">
        <f>D38/5000*100-100</f>
        <v>10.22</v>
      </c>
    </row>
    <row r="39" s="115" customFormat="1" ht="17.2" customHeight="1" spans="1:6">
      <c r="A39" s="151" t="s">
        <v>1499</v>
      </c>
      <c r="B39" s="152">
        <v>5000</v>
      </c>
      <c r="C39" s="152">
        <v>5500</v>
      </c>
      <c r="D39" s="152">
        <v>5511</v>
      </c>
      <c r="E39" s="157">
        <f>D39/C39</f>
        <v>1.002</v>
      </c>
      <c r="F39" s="158">
        <f>D39/5000*100-100</f>
        <v>10.22</v>
      </c>
    </row>
    <row r="40" s="115" customFormat="1" ht="17.2" customHeight="1" spans="1:6">
      <c r="A40" s="159" t="s">
        <v>1537</v>
      </c>
      <c r="B40" s="150">
        <f>B5+B24+B29+B34+B38</f>
        <v>5000</v>
      </c>
      <c r="C40" s="150">
        <f>C5+C24+C29+C34+C38</f>
        <v>5500</v>
      </c>
      <c r="D40" s="150">
        <f>D5+D24+D29+D34+D38</f>
        <v>5511</v>
      </c>
      <c r="E40" s="160">
        <f>D40/C40</f>
        <v>1.002</v>
      </c>
      <c r="F40" s="161">
        <f>D40/5000*100-100</f>
        <v>10.22</v>
      </c>
    </row>
    <row r="41" s="115" customFormat="1" ht="24" customHeight="1"/>
    <row r="42" s="115" customFormat="1" ht="24" customHeight="1"/>
    <row r="43" s="115" customFormat="1" ht="24" customHeight="1"/>
    <row r="44" s="115" customFormat="1" ht="24" customHeight="1"/>
    <row r="45" s="115" customFormat="1" ht="24" customHeight="1"/>
    <row r="46" s="115" customFormat="1" ht="24" customHeight="1"/>
    <row r="47" s="115" customFormat="1" ht="24" customHeight="1"/>
    <row r="48" s="115" customFormat="1" ht="24" customHeight="1"/>
    <row r="49" s="115" customFormat="1" ht="24" customHeight="1"/>
    <row r="50" s="115" customFormat="1" ht="24" customHeight="1"/>
    <row r="51" s="115" customFormat="1" ht="24" customHeight="1"/>
    <row r="52" s="115" customFormat="1" ht="24" customHeight="1"/>
    <row r="53" s="115" customFormat="1" ht="24" customHeight="1"/>
    <row r="54" s="115" customFormat="1" ht="24" customHeight="1"/>
    <row r="55" s="115" customFormat="1" ht="24" customHeight="1"/>
    <row r="56" s="115" customFormat="1" ht="24" customHeight="1"/>
    <row r="57" s="115" customFormat="1" ht="24" customHeight="1"/>
    <row r="58" s="115" customFormat="1" ht="24" customHeight="1"/>
    <row r="59" s="115" customFormat="1" ht="24" customHeight="1"/>
    <row r="60" s="115" customFormat="1" ht="24" customHeight="1"/>
    <row r="61" s="115" customFormat="1" ht="24" customHeight="1"/>
    <row r="62" s="115" customFormat="1" ht="24" customHeight="1"/>
    <row r="63" s="115" customFormat="1" ht="24" customHeight="1"/>
    <row r="64" s="115" customFormat="1" ht="24" customHeight="1"/>
    <row r="65" s="115" customFormat="1" ht="24" customHeight="1"/>
    <row r="66" s="115" customFormat="1" ht="24" customHeight="1"/>
    <row r="67" s="115" customFormat="1" ht="24" customHeight="1"/>
    <row r="68" s="115" customFormat="1" ht="24" customHeight="1"/>
    <row r="69" s="115" customFormat="1" ht="24" customHeight="1"/>
    <row r="70" s="115" customFormat="1" ht="24" customHeight="1"/>
    <row r="71" s="115" customFormat="1" ht="24" customHeight="1"/>
    <row r="72" s="115" customFormat="1" ht="24" customHeight="1"/>
    <row r="73" s="115" customFormat="1" ht="24" customHeight="1"/>
    <row r="74" s="115" customFormat="1" ht="24" customHeight="1"/>
    <row r="75" s="115" customFormat="1" ht="24" customHeight="1"/>
    <row r="76" s="115" customFormat="1" ht="24" customHeight="1"/>
    <row r="77" s="115" customFormat="1" ht="24" customHeight="1"/>
    <row r="78" s="115" customFormat="1" ht="24" customHeight="1"/>
    <row r="79" s="115" customFormat="1" ht="24" customHeight="1"/>
    <row r="80" s="115" customFormat="1" ht="24" customHeight="1"/>
    <row r="81" ht="13.5" spans="1:6">
      <c r="A81" s="115"/>
      <c r="B81" s="115"/>
      <c r="C81" s="115"/>
      <c r="D81" s="115"/>
      <c r="E81" s="115"/>
      <c r="F81" s="115"/>
    </row>
    <row r="82" ht="13.5" spans="1:6">
      <c r="A82" s="115"/>
      <c r="B82" s="115"/>
      <c r="C82" s="115"/>
      <c r="D82" s="115"/>
      <c r="E82" s="115"/>
      <c r="F82" s="115"/>
    </row>
    <row r="83" ht="13.5" spans="1:6">
      <c r="A83" s="115"/>
      <c r="B83" s="115"/>
      <c r="C83" s="115"/>
      <c r="D83" s="115"/>
      <c r="E83" s="115"/>
      <c r="F83" s="115"/>
    </row>
    <row r="84" ht="13.5" spans="1:6">
      <c r="A84" s="115"/>
      <c r="B84" s="115"/>
      <c r="C84" s="115"/>
      <c r="D84" s="115"/>
      <c r="E84" s="115"/>
      <c r="F84" s="115"/>
    </row>
    <row r="85" ht="13.5" spans="1:6">
      <c r="A85" s="115"/>
      <c r="B85" s="115"/>
      <c r="C85" s="115"/>
      <c r="D85" s="115"/>
      <c r="E85" s="115"/>
      <c r="F85" s="115"/>
    </row>
    <row r="86" ht="13.5" spans="1:6">
      <c r="A86" s="115"/>
      <c r="B86" s="115"/>
      <c r="C86" s="115"/>
      <c r="D86" s="115"/>
      <c r="E86" s="115"/>
      <c r="F86" s="115"/>
    </row>
    <row r="87" ht="13.5" spans="1:6">
      <c r="A87" s="115"/>
      <c r="B87" s="115"/>
      <c r="C87" s="115"/>
      <c r="D87" s="115"/>
      <c r="E87" s="115"/>
      <c r="F87" s="115"/>
    </row>
    <row r="88" ht="13.5" spans="1:6">
      <c r="A88" s="115"/>
      <c r="B88" s="115"/>
      <c r="C88" s="115"/>
      <c r="D88" s="115"/>
      <c r="E88" s="115"/>
      <c r="F88" s="115"/>
    </row>
    <row r="89" ht="13.5" spans="1:6">
      <c r="A89" s="115"/>
      <c r="B89" s="115"/>
      <c r="C89" s="115"/>
      <c r="D89" s="115"/>
      <c r="E89" s="115"/>
      <c r="F89" s="115"/>
    </row>
    <row r="90" ht="13.5" spans="1:6">
      <c r="A90" s="115"/>
      <c r="B90" s="115"/>
      <c r="C90" s="115"/>
      <c r="D90" s="115"/>
      <c r="E90" s="115"/>
      <c r="F90" s="115"/>
    </row>
    <row r="91" ht="13.5" spans="1:6">
      <c r="A91" s="115"/>
      <c r="B91" s="115"/>
      <c r="C91" s="115"/>
      <c r="D91" s="115"/>
      <c r="E91" s="115"/>
      <c r="F91" s="115"/>
    </row>
    <row r="92" ht="13.5" spans="1:6">
      <c r="A92" s="115"/>
      <c r="B92" s="115"/>
      <c r="C92" s="115"/>
      <c r="D92" s="115"/>
      <c r="E92" s="115"/>
      <c r="F92" s="115"/>
    </row>
  </sheetData>
  <mergeCells count="2">
    <mergeCell ref="A2:F2"/>
    <mergeCell ref="D3:F3"/>
  </mergeCells>
  <printOptions horizontalCentered="1"/>
  <pageMargins left="0.472222222222222" right="0.472222222222222" top="0.629861111111111" bottom="0.590277777777778" header="0.826388888888889" footer="0.393055555555556"/>
  <pageSetup paperSize="9" scale="95" firstPageNumber="0" orientation="portrait" blackAndWhite="1" useFirstPageNumber="1" horizontalDpi="600" verticalDpi="6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9"/>
  <sheetViews>
    <sheetView showZeros="0" view="pageBreakPreview" zoomScaleNormal="85" zoomScaleSheetLayoutView="100" workbookViewId="0">
      <selection activeCell="A2" sqref="A2:F2"/>
    </sheetView>
  </sheetViews>
  <sheetFormatPr defaultColWidth="9" defaultRowHeight="14.25"/>
  <cols>
    <col min="1" max="1" width="41.1083333333333" style="118" customWidth="1"/>
    <col min="2" max="2" width="11.4416666666667" style="118" customWidth="1"/>
    <col min="3" max="3" width="12" style="118" customWidth="1"/>
    <col min="4" max="4" width="8.33333333333333" style="118" customWidth="1"/>
    <col min="5" max="5" width="11.6666666666667" style="118" customWidth="1"/>
    <col min="6" max="6" width="12" style="118" customWidth="1"/>
    <col min="7" max="16384" width="9" style="118"/>
  </cols>
  <sheetData>
    <row r="1" s="1" customFormat="1" ht="24" customHeight="1" spans="1:1">
      <c r="A1" s="41" t="s">
        <v>1538</v>
      </c>
    </row>
    <row r="2" s="112" customFormat="1" ht="34" customHeight="1" spans="1:6">
      <c r="A2" s="119" t="s">
        <v>1539</v>
      </c>
      <c r="B2" s="119"/>
      <c r="C2" s="119"/>
      <c r="D2" s="119"/>
      <c r="E2" s="119"/>
      <c r="F2" s="119"/>
    </row>
    <row r="3" s="113" customFormat="1" ht="27" customHeight="1" spans="3:6">
      <c r="C3" s="120" t="s">
        <v>2</v>
      </c>
      <c r="D3" s="120"/>
      <c r="E3" s="120"/>
      <c r="F3" s="120"/>
    </row>
    <row r="4" s="114" customFormat="1" ht="40" customHeight="1" spans="1:6">
      <c r="A4" s="121" t="s">
        <v>1462</v>
      </c>
      <c r="B4" s="122" t="s">
        <v>4</v>
      </c>
      <c r="C4" s="122" t="s">
        <v>1540</v>
      </c>
      <c r="D4" s="122" t="s">
        <v>6</v>
      </c>
      <c r="E4" s="123" t="s">
        <v>7</v>
      </c>
      <c r="F4" s="123" t="s">
        <v>8</v>
      </c>
    </row>
    <row r="5" s="114" customFormat="1" ht="24" customHeight="1" spans="1:6">
      <c r="A5" s="124" t="s">
        <v>1503</v>
      </c>
      <c r="B5" s="125">
        <f>SUM(B6:B15)</f>
        <v>16</v>
      </c>
      <c r="C5" s="125">
        <f>SUM(C6:C15)</f>
        <v>16</v>
      </c>
      <c r="D5" s="125">
        <f>SUM(D6:D15)</f>
        <v>0</v>
      </c>
      <c r="E5" s="126"/>
      <c r="F5" s="127"/>
    </row>
    <row r="6" s="115" customFormat="1" ht="24" customHeight="1" spans="1:6">
      <c r="A6" s="128" t="s">
        <v>1504</v>
      </c>
      <c r="B6" s="129"/>
      <c r="C6" s="130"/>
      <c r="D6" s="130"/>
      <c r="E6" s="131"/>
      <c r="F6" s="132"/>
    </row>
    <row r="7" s="115" customFormat="1" ht="24" customHeight="1" spans="1:6">
      <c r="A7" s="128" t="s">
        <v>1505</v>
      </c>
      <c r="B7" s="129"/>
      <c r="C7" s="130"/>
      <c r="D7" s="130"/>
      <c r="E7" s="131"/>
      <c r="F7" s="132"/>
    </row>
    <row r="8" s="115" customFormat="1" ht="24" customHeight="1" spans="1:6">
      <c r="A8" s="128" t="s">
        <v>1506</v>
      </c>
      <c r="B8" s="129"/>
      <c r="C8" s="130"/>
      <c r="D8" s="130"/>
      <c r="E8" s="131"/>
      <c r="F8" s="132"/>
    </row>
    <row r="9" s="115" customFormat="1" ht="24" customHeight="1" spans="1:6">
      <c r="A9" s="128" t="s">
        <v>1507</v>
      </c>
      <c r="B9" s="129"/>
      <c r="C9" s="130"/>
      <c r="D9" s="130"/>
      <c r="E9" s="131"/>
      <c r="F9" s="132"/>
    </row>
    <row r="10" s="115" customFormat="1" ht="24" customHeight="1" spans="1:6">
      <c r="A10" s="128" t="s">
        <v>1508</v>
      </c>
      <c r="B10" s="129">
        <v>16</v>
      </c>
      <c r="C10" s="130">
        <v>16</v>
      </c>
      <c r="D10" s="130"/>
      <c r="E10" s="131"/>
      <c r="F10" s="132"/>
    </row>
    <row r="11" s="115" customFormat="1" ht="24" customHeight="1" spans="1:6">
      <c r="A11" s="128" t="s">
        <v>1509</v>
      </c>
      <c r="B11" s="129"/>
      <c r="C11" s="130"/>
      <c r="D11" s="130"/>
      <c r="E11" s="131"/>
      <c r="F11" s="132"/>
    </row>
    <row r="12" s="115" customFormat="1" ht="24" customHeight="1" spans="1:6">
      <c r="A12" s="128" t="s">
        <v>1510</v>
      </c>
      <c r="B12" s="129"/>
      <c r="C12" s="130"/>
      <c r="D12" s="130"/>
      <c r="E12" s="131"/>
      <c r="F12" s="132"/>
    </row>
    <row r="13" s="115" customFormat="1" ht="24" customHeight="1" spans="1:6">
      <c r="A13" s="128" t="s">
        <v>1511</v>
      </c>
      <c r="B13" s="129"/>
      <c r="C13" s="130"/>
      <c r="D13" s="130"/>
      <c r="E13" s="131"/>
      <c r="F13" s="132"/>
    </row>
    <row r="14" s="115" customFormat="1" ht="24" customHeight="1" spans="1:6">
      <c r="A14" s="128" t="s">
        <v>1512</v>
      </c>
      <c r="B14" s="129"/>
      <c r="C14" s="130"/>
      <c r="D14" s="130"/>
      <c r="E14" s="131"/>
      <c r="F14" s="132"/>
    </row>
    <row r="15" s="115" customFormat="1" ht="24" customHeight="1" spans="1:6">
      <c r="A15" s="128" t="s">
        <v>1513</v>
      </c>
      <c r="B15" s="129"/>
      <c r="C15" s="130"/>
      <c r="D15" s="130"/>
      <c r="E15" s="131"/>
      <c r="F15" s="132"/>
    </row>
    <row r="16" s="115" customFormat="1" ht="24" customHeight="1" spans="1:13">
      <c r="A16" s="133" t="s">
        <v>1514</v>
      </c>
      <c r="B16" s="130"/>
      <c r="C16" s="130"/>
      <c r="D16" s="130"/>
      <c r="E16" s="131"/>
      <c r="F16" s="132"/>
      <c r="M16" s="145"/>
    </row>
    <row r="17" s="114" customFormat="1" ht="24" customHeight="1" spans="1:6">
      <c r="A17" s="128" t="s">
        <v>1515</v>
      </c>
      <c r="B17" s="134"/>
      <c r="C17" s="134"/>
      <c r="D17" s="134"/>
      <c r="E17" s="135"/>
      <c r="F17" s="127"/>
    </row>
    <row r="18" s="115" customFormat="1" ht="24" customHeight="1" spans="1:6">
      <c r="A18" s="128" t="s">
        <v>1516</v>
      </c>
      <c r="B18" s="129"/>
      <c r="C18" s="130"/>
      <c r="D18" s="130"/>
      <c r="E18" s="131"/>
      <c r="F18" s="132"/>
    </row>
    <row r="19" s="116" customFormat="1" ht="24" customHeight="1" spans="1:6">
      <c r="A19" s="128" t="s">
        <v>1517</v>
      </c>
      <c r="B19" s="129"/>
      <c r="C19" s="130"/>
      <c r="D19" s="130"/>
      <c r="E19" s="131"/>
      <c r="F19" s="136"/>
    </row>
    <row r="20" s="116" customFormat="1" ht="24" customHeight="1" spans="1:6">
      <c r="A20" s="128" t="s">
        <v>1518</v>
      </c>
      <c r="B20" s="129"/>
      <c r="C20" s="130"/>
      <c r="D20" s="130"/>
      <c r="E20" s="131"/>
      <c r="F20" s="136"/>
    </row>
    <row r="21" s="116" customFormat="1" ht="24" customHeight="1" spans="1:6">
      <c r="A21" s="128" t="s">
        <v>1519</v>
      </c>
      <c r="B21" s="129"/>
      <c r="C21" s="130"/>
      <c r="D21" s="130"/>
      <c r="E21" s="131"/>
      <c r="F21" s="136"/>
    </row>
    <row r="22" s="116" customFormat="1" ht="24" customHeight="1" spans="1:6">
      <c r="A22" s="128" t="s">
        <v>1520</v>
      </c>
      <c r="B22" s="129"/>
      <c r="C22" s="130"/>
      <c r="D22" s="130"/>
      <c r="E22" s="131"/>
      <c r="F22" s="136"/>
    </row>
    <row r="23" s="116" customFormat="1" ht="24" customHeight="1" spans="1:6">
      <c r="A23" s="128" t="s">
        <v>1521</v>
      </c>
      <c r="B23" s="129"/>
      <c r="C23" s="130"/>
      <c r="D23" s="130"/>
      <c r="E23" s="131"/>
      <c r="F23" s="136"/>
    </row>
    <row r="24" s="116" customFormat="1" ht="24" customHeight="1" spans="1:6">
      <c r="A24" s="128" t="s">
        <v>1522</v>
      </c>
      <c r="B24" s="129"/>
      <c r="C24" s="130"/>
      <c r="D24" s="130"/>
      <c r="E24" s="131"/>
      <c r="F24" s="136"/>
    </row>
    <row r="25" s="116" customFormat="1" ht="24" customHeight="1" spans="1:6">
      <c r="A25" s="128" t="s">
        <v>1523</v>
      </c>
      <c r="B25" s="129"/>
      <c r="C25" s="130"/>
      <c r="D25" s="130"/>
      <c r="E25" s="131"/>
      <c r="F25" s="136"/>
    </row>
    <row r="26" s="116" customFormat="1" ht="24" customHeight="1" spans="1:6">
      <c r="A26" s="124" t="s">
        <v>1524</v>
      </c>
      <c r="B26" s="129"/>
      <c r="C26" s="130"/>
      <c r="D26" s="130"/>
      <c r="E26" s="131"/>
      <c r="F26" s="136"/>
    </row>
    <row r="27" s="116" customFormat="1" ht="24" customHeight="1" spans="1:9">
      <c r="A27" s="105" t="s">
        <v>1525</v>
      </c>
      <c r="B27" s="130"/>
      <c r="C27" s="130"/>
      <c r="D27" s="130"/>
      <c r="E27" s="131"/>
      <c r="F27" s="136"/>
      <c r="I27" s="146"/>
    </row>
    <row r="28" s="117" customFormat="1" ht="24" customHeight="1" spans="1:6">
      <c r="A28" s="124" t="s">
        <v>1526</v>
      </c>
      <c r="B28" s="134"/>
      <c r="C28" s="134"/>
      <c r="D28" s="134"/>
      <c r="E28" s="135"/>
      <c r="F28" s="137"/>
    </row>
    <row r="29" s="116" customFormat="1" ht="24" customHeight="1" spans="1:6">
      <c r="A29" s="138" t="s">
        <v>1527</v>
      </c>
      <c r="B29" s="130"/>
      <c r="C29" s="130"/>
      <c r="D29" s="130"/>
      <c r="E29" s="131"/>
      <c r="F29" s="136"/>
    </row>
    <row r="30" s="116" customFormat="1" ht="24" customHeight="1" spans="1:6">
      <c r="A30" s="139" t="s">
        <v>1541</v>
      </c>
      <c r="B30" s="140">
        <f>B5+B16+B26+B28</f>
        <v>16</v>
      </c>
      <c r="C30" s="140">
        <f>C5+C16+C26+C28</f>
        <v>16</v>
      </c>
      <c r="D30" s="141">
        <f>D5+D16+D26+D28</f>
        <v>0</v>
      </c>
      <c r="E30" s="135"/>
      <c r="F30" s="136"/>
    </row>
    <row r="31" s="116" customFormat="1" ht="24" customHeight="1" spans="1:5">
      <c r="A31" s="115"/>
      <c r="B31" s="115"/>
      <c r="C31" s="115"/>
      <c r="D31" s="142"/>
      <c r="E31" s="142"/>
    </row>
    <row r="32" s="116" customFormat="1" ht="24" customHeight="1" spans="1:5">
      <c r="A32" s="115"/>
      <c r="B32" s="115"/>
      <c r="C32" s="115"/>
      <c r="D32" s="142"/>
      <c r="E32" s="142"/>
    </row>
    <row r="33" s="116" customFormat="1" ht="24" customHeight="1" spans="1:5">
      <c r="A33" s="115"/>
      <c r="B33" s="115"/>
      <c r="C33" s="115"/>
      <c r="D33" s="142"/>
      <c r="E33" s="142"/>
    </row>
    <row r="34" s="115" customFormat="1" ht="24" customHeight="1" spans="4:5">
      <c r="D34" s="142"/>
      <c r="E34" s="142"/>
    </row>
    <row r="35" s="116" customFormat="1" ht="24" customHeight="1" spans="1:5">
      <c r="A35" s="115"/>
      <c r="B35" s="115"/>
      <c r="C35" s="115"/>
      <c r="D35" s="142"/>
      <c r="E35" s="142"/>
    </row>
    <row r="36" s="116" customFormat="1" ht="24" customHeight="1" spans="1:5">
      <c r="A36" s="115"/>
      <c r="B36" s="115"/>
      <c r="C36" s="115"/>
      <c r="D36" s="142"/>
      <c r="E36" s="142"/>
    </row>
    <row r="37" s="115" customFormat="1" ht="24" customHeight="1" spans="4:5">
      <c r="D37" s="143"/>
      <c r="E37" s="143"/>
    </row>
    <row r="38" s="116" customFormat="1" ht="24" customHeight="1" spans="1:5">
      <c r="A38" s="115"/>
      <c r="B38" s="115"/>
      <c r="C38" s="115"/>
      <c r="D38" s="143"/>
      <c r="E38" s="143"/>
    </row>
    <row r="39" s="116" customFormat="1" ht="24" customHeight="1" spans="1:5">
      <c r="A39" s="115"/>
      <c r="B39" s="115"/>
      <c r="C39" s="115"/>
      <c r="D39" s="143"/>
      <c r="E39" s="143"/>
    </row>
    <row r="40" s="116" customFormat="1" ht="24" customHeight="1" spans="1:5">
      <c r="A40" s="115"/>
      <c r="B40" s="115"/>
      <c r="C40" s="115"/>
      <c r="D40" s="143"/>
      <c r="E40" s="143"/>
    </row>
    <row r="41" s="115" customFormat="1" ht="24" customHeight="1" spans="4:5">
      <c r="D41" s="143"/>
      <c r="E41" s="143"/>
    </row>
    <row r="42" s="116" customFormat="1" ht="24" customHeight="1" spans="1:5">
      <c r="A42" s="115"/>
      <c r="B42" s="115"/>
      <c r="C42" s="115"/>
      <c r="D42" s="143"/>
      <c r="E42" s="143"/>
    </row>
    <row r="43" s="116" customFormat="1" ht="24" customHeight="1" spans="1:5">
      <c r="A43" s="115"/>
      <c r="B43" s="115"/>
      <c r="C43" s="115"/>
      <c r="D43" s="143"/>
      <c r="E43" s="143"/>
    </row>
    <row r="44" s="115" customFormat="1" ht="24" customHeight="1" spans="4:5">
      <c r="D44" s="142"/>
      <c r="E44" s="142"/>
    </row>
    <row r="45" s="115" customFormat="1" ht="24" customHeight="1" spans="4:5">
      <c r="D45" s="142"/>
      <c r="E45" s="142"/>
    </row>
    <row r="46" s="115" customFormat="1" ht="24" customHeight="1" spans="4:5">
      <c r="D46" s="142"/>
      <c r="E46" s="142"/>
    </row>
    <row r="47" s="116" customFormat="1" ht="24" customHeight="1" spans="1:5">
      <c r="A47" s="144"/>
      <c r="B47" s="144"/>
      <c r="C47" s="144"/>
      <c r="D47" s="142"/>
      <c r="E47" s="142"/>
    </row>
    <row r="48" s="116" customFormat="1" ht="24" customHeight="1" spans="1:5">
      <c r="A48" s="115"/>
      <c r="B48" s="115"/>
      <c r="C48" s="115"/>
      <c r="D48" s="142"/>
      <c r="E48" s="142"/>
    </row>
    <row r="49" s="116" customFormat="1" ht="24" customHeight="1" spans="1:5">
      <c r="A49" s="115"/>
      <c r="B49" s="115"/>
      <c r="C49" s="115"/>
      <c r="D49" s="142"/>
      <c r="E49" s="142"/>
    </row>
    <row r="50" s="115" customFormat="1" ht="24" customHeight="1" spans="4:5">
      <c r="D50" s="142"/>
      <c r="E50" s="142"/>
    </row>
    <row r="51" s="115" customFormat="1" ht="24" customHeight="1" spans="4:5">
      <c r="D51" s="142"/>
      <c r="E51" s="142"/>
    </row>
    <row r="52" s="115" customFormat="1" ht="24" customHeight="1" spans="4:5">
      <c r="D52" s="142"/>
      <c r="E52" s="142"/>
    </row>
    <row r="53" s="115" customFormat="1" ht="24" customHeight="1" spans="1:5">
      <c r="A53" s="114"/>
      <c r="B53" s="114"/>
      <c r="C53" s="114"/>
      <c r="D53" s="143"/>
      <c r="E53" s="143"/>
    </row>
    <row r="54" s="115" customFormat="1" ht="24" customHeight="1" spans="4:5">
      <c r="D54" s="143"/>
      <c r="E54" s="143"/>
    </row>
    <row r="55" s="115" customFormat="1" ht="24" customHeight="1" spans="4:5">
      <c r="D55" s="142"/>
      <c r="E55" s="142"/>
    </row>
    <row r="56" s="115" customFormat="1" ht="24" customHeight="1" spans="4:5">
      <c r="D56" s="142"/>
      <c r="E56" s="142"/>
    </row>
    <row r="57" s="115" customFormat="1" ht="24" customHeight="1" spans="4:5">
      <c r="D57" s="143"/>
      <c r="E57" s="143"/>
    </row>
    <row r="58" s="115" customFormat="1" ht="24" customHeight="1" spans="4:5">
      <c r="D58" s="142"/>
      <c r="E58" s="142"/>
    </row>
    <row r="59" s="115" customFormat="1" ht="24" customHeight="1" spans="1:5">
      <c r="A59" s="114"/>
      <c r="B59" s="114"/>
      <c r="C59" s="114"/>
      <c r="D59" s="143"/>
      <c r="E59" s="143"/>
    </row>
    <row r="60" s="115" customFormat="1" ht="24" customHeight="1" spans="4:5">
      <c r="D60" s="143"/>
      <c r="E60" s="143"/>
    </row>
    <row r="61" s="115" customFormat="1" ht="24" customHeight="1" spans="4:5">
      <c r="D61" s="142"/>
      <c r="E61" s="142"/>
    </row>
    <row r="62" s="115" customFormat="1" ht="24" customHeight="1" spans="4:5">
      <c r="D62" s="142"/>
      <c r="E62" s="142"/>
    </row>
    <row r="63" s="115" customFormat="1" ht="24" customHeight="1"/>
    <row r="64" s="115" customFormat="1" ht="24" customHeight="1"/>
    <row r="65" s="115" customFormat="1" ht="24" customHeight="1"/>
    <row r="66" s="115" customFormat="1" ht="24" customHeight="1"/>
    <row r="67" s="115" customFormat="1" ht="24" customHeight="1"/>
    <row r="68" s="115" customFormat="1" ht="24" customHeight="1"/>
    <row r="69" s="115" customFormat="1" ht="24" customHeight="1"/>
    <row r="70" s="115" customFormat="1" ht="24" customHeight="1"/>
    <row r="71" s="115" customFormat="1" ht="24" customHeight="1"/>
    <row r="72" s="115" customFormat="1" ht="24" customHeight="1"/>
    <row r="73" s="115" customFormat="1" ht="24" customHeight="1"/>
    <row r="74" s="115" customFormat="1" ht="24" customHeight="1"/>
    <row r="75" s="115" customFormat="1" ht="24" customHeight="1"/>
    <row r="76" s="115" customFormat="1" ht="24" customHeight="1"/>
    <row r="77" s="115" customFormat="1" ht="24" customHeight="1"/>
    <row r="78" s="115" customFormat="1" ht="24" customHeight="1"/>
    <row r="79" s="115" customFormat="1" ht="24" customHeight="1"/>
    <row r="80" s="115" customFormat="1" ht="24" customHeight="1"/>
    <row r="81" s="115" customFormat="1" ht="24" customHeight="1"/>
    <row r="82" s="115" customFormat="1" ht="24" customHeight="1"/>
    <row r="83" s="115" customFormat="1" ht="24" customHeight="1"/>
    <row r="84" s="115" customFormat="1" ht="24" customHeight="1"/>
    <row r="85" s="115" customFormat="1" ht="24" customHeight="1"/>
    <row r="86" s="115" customFormat="1" ht="24" customHeight="1"/>
    <row r="87" s="115" customFormat="1" ht="24" customHeight="1"/>
    <row r="88" s="115" customFormat="1" ht="24" customHeight="1"/>
    <row r="89" s="115" customFormat="1" ht="24" customHeight="1"/>
  </sheetData>
  <mergeCells count="2">
    <mergeCell ref="A2:F2"/>
    <mergeCell ref="C3:F3"/>
  </mergeCells>
  <printOptions horizontalCentered="1"/>
  <pageMargins left="0.590277777777778" right="0.590277777777778" top="0.629861111111111" bottom="0.590277777777778" header="0.590277777777778" footer="0.393055555555556"/>
  <pageSetup paperSize="9" scale="95" firstPageNumber="0" orientation="portrait" blackAndWhite="1" useFirstPageNumber="1" horizontalDpi="600" verticalDpi="6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0"/>
  <sheetViews>
    <sheetView showZeros="0" view="pageBreakPreview" zoomScaleNormal="100" zoomScaleSheetLayoutView="100" workbookViewId="0">
      <selection activeCell="A4" sqref="$A4:$XFD10"/>
    </sheetView>
  </sheetViews>
  <sheetFormatPr defaultColWidth="9" defaultRowHeight="14.25"/>
  <cols>
    <col min="1" max="1" width="30.6333333333333" style="92" customWidth="1"/>
    <col min="2" max="2" width="13.6333333333333" style="92" customWidth="1"/>
    <col min="3" max="3" width="30.6333333333333" style="92" customWidth="1"/>
    <col min="4" max="4" width="13.6333333333333" style="92" customWidth="1"/>
    <col min="5" max="16384" width="9" style="92"/>
  </cols>
  <sheetData>
    <row r="1" s="1" customFormat="1" ht="24" customHeight="1" spans="1:1">
      <c r="A1" s="1" t="s">
        <v>1542</v>
      </c>
    </row>
    <row r="2" s="87" customFormat="1" ht="42" customHeight="1" spans="1:4">
      <c r="A2" s="93" t="s">
        <v>1543</v>
      </c>
      <c r="B2" s="94"/>
      <c r="C2" s="94"/>
      <c r="D2" s="94"/>
    </row>
    <row r="3" s="88" customFormat="1" ht="35" customHeight="1" spans="2:4">
      <c r="B3" s="95"/>
      <c r="C3" s="96" t="s">
        <v>2</v>
      </c>
      <c r="D3" s="96"/>
    </row>
    <row r="4" s="89" customFormat="1" ht="60" customHeight="1" spans="1:4">
      <c r="A4" s="97" t="s">
        <v>1444</v>
      </c>
      <c r="B4" s="98" t="s">
        <v>6</v>
      </c>
      <c r="C4" s="97" t="s">
        <v>1445</v>
      </c>
      <c r="D4" s="98" t="s">
        <v>6</v>
      </c>
    </row>
    <row r="5" s="90" customFormat="1" ht="60" customHeight="1" spans="1:4">
      <c r="A5" s="99" t="s">
        <v>1500</v>
      </c>
      <c r="B5" s="100">
        <v>5511</v>
      </c>
      <c r="C5" s="101" t="s">
        <v>1528</v>
      </c>
      <c r="D5" s="100"/>
    </row>
    <row r="6" s="90" customFormat="1" ht="60" customHeight="1" spans="1:4">
      <c r="A6" s="102" t="s">
        <v>1448</v>
      </c>
      <c r="B6" s="100">
        <f>B7+B8</f>
        <v>16</v>
      </c>
      <c r="C6" s="102" t="s">
        <v>1449</v>
      </c>
      <c r="D6" s="100">
        <f>D7+D8</f>
        <v>5527</v>
      </c>
    </row>
    <row r="7" s="90" customFormat="1" ht="60" customHeight="1" spans="1:14">
      <c r="A7" s="103" t="s">
        <v>1531</v>
      </c>
      <c r="B7" s="104">
        <v>16</v>
      </c>
      <c r="C7" s="105" t="s">
        <v>1532</v>
      </c>
      <c r="D7" s="106">
        <v>5500</v>
      </c>
      <c r="N7" s="111"/>
    </row>
    <row r="8" s="90" customFormat="1" ht="60" customHeight="1" spans="1:4">
      <c r="A8" s="103" t="s">
        <v>1533</v>
      </c>
      <c r="B8" s="104"/>
      <c r="C8" s="105" t="s">
        <v>1534</v>
      </c>
      <c r="D8" s="106">
        <v>27</v>
      </c>
    </row>
    <row r="9" s="91" customFormat="1" ht="60" customHeight="1" spans="1:5">
      <c r="A9" s="99"/>
      <c r="B9" s="107"/>
      <c r="C9" s="101"/>
      <c r="D9" s="107"/>
      <c r="E9" s="90"/>
    </row>
    <row r="10" s="90" customFormat="1" ht="60" customHeight="1" spans="1:4">
      <c r="A10" s="108" t="s">
        <v>239</v>
      </c>
      <c r="B10" s="109">
        <f>B5+B6</f>
        <v>5527</v>
      </c>
      <c r="C10" s="110" t="s">
        <v>240</v>
      </c>
      <c r="D10" s="109">
        <f>D5+D6</f>
        <v>5527</v>
      </c>
    </row>
    <row r="11" s="90" customFormat="1" ht="24" customHeight="1"/>
    <row r="12" s="90" customFormat="1" ht="24" customHeight="1" spans="10:10">
      <c r="J12" s="111"/>
    </row>
    <row r="13" s="90" customFormat="1" ht="24" customHeight="1" spans="4:4">
      <c r="D13" s="89"/>
    </row>
    <row r="14" s="90" customFormat="1" ht="24" customHeight="1"/>
    <row r="15" s="90" customFormat="1" ht="24" customHeight="1"/>
    <row r="16" s="90" customFormat="1" ht="24" customHeight="1"/>
    <row r="17" s="90" customFormat="1" ht="24" customHeight="1"/>
    <row r="18" s="90" customFormat="1" ht="24" customHeight="1"/>
    <row r="19" s="90" customFormat="1" ht="24" customHeight="1"/>
    <row r="20" s="90" customFormat="1" ht="24" customHeight="1"/>
    <row r="21" s="90" customFormat="1" ht="24" customHeight="1"/>
    <row r="22" s="90" customFormat="1" ht="24" customHeight="1"/>
    <row r="23" s="90" customFormat="1" ht="24" customHeight="1"/>
    <row r="24" s="90" customFormat="1" ht="24" customHeight="1"/>
    <row r="25" s="90" customFormat="1" ht="24" customHeight="1"/>
    <row r="26" s="90" customFormat="1" ht="24" customHeight="1"/>
    <row r="27" s="90" customFormat="1" ht="24" customHeight="1"/>
    <row r="28" s="90" customFormat="1" ht="24" customHeight="1"/>
    <row r="29" s="90" customFormat="1" ht="24" customHeight="1"/>
    <row r="30" s="90" customFormat="1" ht="24" customHeight="1"/>
    <row r="31" s="90" customFormat="1" ht="24" customHeight="1"/>
    <row r="32" s="90" customFormat="1" ht="24" customHeight="1"/>
    <row r="33" s="90" customFormat="1" ht="24" customHeight="1"/>
    <row r="34" s="90" customFormat="1" ht="24" customHeight="1"/>
    <row r="35" s="90" customFormat="1" ht="24" customHeight="1"/>
    <row r="36" s="90" customFormat="1" ht="24" customHeight="1"/>
    <row r="37" s="90" customFormat="1" ht="24" customHeight="1"/>
    <row r="38" s="90" customFormat="1" ht="24" customHeight="1"/>
    <row r="39" s="90" customFormat="1" ht="24" customHeight="1"/>
    <row r="40" s="90" customFormat="1" ht="24" customHeight="1"/>
    <row r="41" s="90" customFormat="1" ht="24" customHeight="1"/>
    <row r="42" s="90" customFormat="1" ht="24" customHeight="1"/>
    <row r="43" s="90" customFormat="1" ht="24" customHeight="1"/>
    <row r="44" s="90" customFormat="1" ht="24" customHeight="1"/>
    <row r="45" s="90" customFormat="1" ht="24" customHeight="1"/>
    <row r="46" s="90" customFormat="1" ht="24" customHeight="1"/>
    <row r="47" s="90" customFormat="1" ht="24" customHeight="1"/>
    <row r="48" s="90" customFormat="1" ht="24" customHeight="1"/>
    <row r="49" s="90" customFormat="1" ht="24" customHeight="1"/>
    <row r="50" s="90" customFormat="1" ht="24" customHeight="1"/>
    <row r="51" s="90" customFormat="1" ht="24" customHeight="1"/>
    <row r="52" s="90" customFormat="1" ht="24" customHeight="1"/>
    <row r="53" s="90" customFormat="1" ht="24" customHeight="1"/>
    <row r="54" s="90" customFormat="1" ht="24" customHeight="1"/>
    <row r="55" s="90" customFormat="1" ht="24" customHeight="1"/>
    <row r="56" s="90" customFormat="1" ht="24" customHeight="1"/>
    <row r="57" s="90" customFormat="1" ht="24" customHeight="1"/>
    <row r="58" s="90" customFormat="1" ht="24" customHeight="1"/>
    <row r="59" s="90" customFormat="1" ht="24" customHeight="1"/>
    <row r="60" s="90" customFormat="1" ht="24" customHeight="1"/>
    <row r="61" s="90" customFormat="1" ht="24" customHeight="1"/>
    <row r="62" s="90" customFormat="1" ht="24" customHeight="1"/>
    <row r="63" s="90" customFormat="1" ht="24" customHeight="1"/>
    <row r="64" s="90" customFormat="1" ht="24" customHeight="1"/>
    <row r="65" s="90" customFormat="1" ht="24" customHeight="1"/>
    <row r="66" s="90" customFormat="1" ht="24" customHeight="1"/>
    <row r="67" s="90" customFormat="1" ht="24" customHeight="1"/>
    <row r="68" s="90" customFormat="1" ht="24" customHeight="1"/>
    <row r="69" s="90" customFormat="1" ht="24" customHeight="1"/>
    <row r="70" s="90" customFormat="1" ht="24" customHeight="1"/>
    <row r="71" s="90" customFormat="1" ht="24" customHeight="1"/>
    <row r="72" s="90" customFormat="1" ht="24" customHeight="1"/>
    <row r="73" s="90" customFormat="1" ht="24" customHeight="1"/>
    <row r="74" s="90" customFormat="1" ht="24" customHeight="1"/>
    <row r="75" s="90" customFormat="1" ht="24" customHeight="1"/>
    <row r="76" s="90" customFormat="1" ht="24" customHeight="1"/>
    <row r="77" s="90" customFormat="1" ht="24" customHeight="1"/>
    <row r="78" s="90" customFormat="1" ht="24" customHeight="1"/>
    <row r="79" s="90" customFormat="1" ht="24" customHeight="1"/>
    <row r="80" s="90" customFormat="1" ht="24" customHeight="1"/>
  </sheetData>
  <mergeCells count="2">
    <mergeCell ref="A2:D2"/>
    <mergeCell ref="C3:D3"/>
  </mergeCells>
  <printOptions horizontalCentered="1"/>
  <pageMargins left="0.590277777777778" right="0.590277777777778" top="0.826388888888889" bottom="0.590277777777778" header="0.590277777777778" footer="0.393055555555556"/>
  <pageSetup paperSize="9" firstPageNumber="0" fitToHeight="0" orientation="portrait" blackAndWhite="1" useFirstPageNumber="1" horizontalDpi="600" verticalDpi="6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7"/>
  <sheetViews>
    <sheetView view="pageBreakPreview" zoomScaleNormal="100" zoomScaleSheetLayoutView="100" workbookViewId="0">
      <selection activeCell="A4" sqref="$A4:$XFD7"/>
    </sheetView>
  </sheetViews>
  <sheetFormatPr defaultColWidth="9" defaultRowHeight="13.5" outlineLevelRow="6" outlineLevelCol="1"/>
  <cols>
    <col min="1" max="1" width="51.6666666666667" customWidth="1"/>
    <col min="2" max="2" width="43.1083333333333" customWidth="1"/>
  </cols>
  <sheetData>
    <row r="1" ht="34" customHeight="1" spans="1:2">
      <c r="A1" s="74" t="s">
        <v>1544</v>
      </c>
      <c r="B1" s="75"/>
    </row>
    <row r="2" ht="46" customHeight="1" spans="1:2">
      <c r="A2" s="76" t="s">
        <v>1545</v>
      </c>
      <c r="B2" s="77"/>
    </row>
    <row r="3" ht="29" customHeight="1" spans="1:2">
      <c r="A3" s="78"/>
      <c r="B3" s="79" t="s">
        <v>2</v>
      </c>
    </row>
    <row r="4" ht="95" customHeight="1" spans="1:2">
      <c r="A4" s="80" t="s">
        <v>3</v>
      </c>
      <c r="B4" s="81" t="s">
        <v>6</v>
      </c>
    </row>
    <row r="5" ht="95" customHeight="1" spans="1:2">
      <c r="A5" s="82" t="s">
        <v>1546</v>
      </c>
      <c r="B5" s="83">
        <v>16</v>
      </c>
    </row>
    <row r="6" ht="95" customHeight="1" spans="1:2">
      <c r="A6" s="84" t="s">
        <v>1547</v>
      </c>
      <c r="B6" s="85">
        <v>16</v>
      </c>
    </row>
    <row r="7" ht="95" customHeight="1" spans="1:2">
      <c r="A7" s="86" t="s">
        <v>1301</v>
      </c>
      <c r="B7" s="83">
        <f>B5</f>
        <v>16</v>
      </c>
    </row>
  </sheetData>
  <mergeCells count="1">
    <mergeCell ref="A2:B2"/>
  </mergeCells>
  <printOptions horizontalCentered="1"/>
  <pageMargins left="0.751388888888889" right="0.751388888888889" top="0.826388888888889" bottom="1" header="0.629861111111111" footer="0.5"/>
  <pageSetup paperSize="9" scale="92" orientation="portrait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5"/>
    <pageSetUpPr fitToPage="1"/>
  </sheetPr>
  <dimension ref="A1:G82"/>
  <sheetViews>
    <sheetView view="pageBreakPreview" zoomScaleNormal="100" zoomScaleSheetLayoutView="100" workbookViewId="0">
      <pane ySplit="6" topLeftCell="A7" activePane="bottomLeft" state="frozen"/>
      <selection/>
      <selection pane="bottomLeft" activeCell="B4" sqref="$A4:$XFD13"/>
    </sheetView>
  </sheetViews>
  <sheetFormatPr defaultColWidth="9" defaultRowHeight="13.5" outlineLevelCol="6"/>
  <cols>
    <col min="1" max="1" width="29.1333333333333" style="6" customWidth="1"/>
    <col min="2" max="7" width="11.6333333333333" style="6" customWidth="1"/>
    <col min="8" max="16384" width="9" style="6"/>
  </cols>
  <sheetData>
    <row r="1" s="1" customFormat="1" ht="28" customHeight="1" spans="1:1">
      <c r="A1" s="41" t="s">
        <v>1548</v>
      </c>
    </row>
    <row r="2" s="51" customFormat="1" ht="42" customHeight="1" spans="1:7">
      <c r="A2" s="54" t="s">
        <v>1549</v>
      </c>
      <c r="B2" s="54"/>
      <c r="C2" s="54"/>
      <c r="D2" s="54"/>
      <c r="E2" s="54"/>
      <c r="F2" s="54"/>
      <c r="G2" s="54"/>
    </row>
    <row r="3" s="52" customFormat="1" ht="27" customHeight="1" spans="1:7">
      <c r="A3" s="13"/>
      <c r="B3" s="13"/>
      <c r="F3" s="63" t="s">
        <v>2</v>
      </c>
      <c r="G3" s="63"/>
    </row>
    <row r="4" s="53" customFormat="1" ht="45" customHeight="1" spans="1:7">
      <c r="A4" s="17" t="s">
        <v>1550</v>
      </c>
      <c r="B4" s="17" t="s">
        <v>1551</v>
      </c>
      <c r="C4" s="17"/>
      <c r="D4" s="17"/>
      <c r="E4" s="17" t="s">
        <v>1552</v>
      </c>
      <c r="F4" s="17"/>
      <c r="G4" s="17"/>
    </row>
    <row r="5" ht="45" customHeight="1" spans="1:7">
      <c r="A5" s="64"/>
      <c r="B5" s="64" t="s">
        <v>1553</v>
      </c>
      <c r="C5" s="64" t="s">
        <v>1554</v>
      </c>
      <c r="D5" s="64" t="s">
        <v>1555</v>
      </c>
      <c r="E5" s="64" t="s">
        <v>1553</v>
      </c>
      <c r="F5" s="64" t="s">
        <v>1554</v>
      </c>
      <c r="G5" s="64" t="s">
        <v>1555</v>
      </c>
    </row>
    <row r="6" ht="45" customHeight="1" spans="1:7">
      <c r="A6" s="64" t="s">
        <v>1556</v>
      </c>
      <c r="B6" s="64" t="s">
        <v>1557</v>
      </c>
      <c r="C6" s="64" t="s">
        <v>1558</v>
      </c>
      <c r="D6" s="64" t="s">
        <v>1559</v>
      </c>
      <c r="E6" s="64" t="s">
        <v>1560</v>
      </c>
      <c r="F6" s="64" t="s">
        <v>1561</v>
      </c>
      <c r="G6" s="64" t="s">
        <v>1562</v>
      </c>
    </row>
    <row r="7" ht="45" customHeight="1" spans="1:7">
      <c r="A7" s="65" t="s">
        <v>1563</v>
      </c>
      <c r="B7" s="66">
        <f>B8+B9</f>
        <v>1265260</v>
      </c>
      <c r="C7" s="66">
        <f>C8+C9</f>
        <v>948307</v>
      </c>
      <c r="D7" s="66">
        <f>D8+D9</f>
        <v>316953</v>
      </c>
      <c r="E7" s="66">
        <f t="shared" ref="B7:G7" si="0">E8+E9</f>
        <v>1250276.36</v>
      </c>
      <c r="F7" s="66">
        <f t="shared" si="0"/>
        <v>942596.36</v>
      </c>
      <c r="G7" s="66">
        <f t="shared" si="0"/>
        <v>307680</v>
      </c>
    </row>
    <row r="8" ht="45" customHeight="1" spans="1:7">
      <c r="A8" s="67" t="s">
        <v>1564</v>
      </c>
      <c r="B8" s="68">
        <f>C8+D8</f>
        <v>1265260</v>
      </c>
      <c r="C8" s="68">
        <v>948307</v>
      </c>
      <c r="D8" s="68">
        <v>316953</v>
      </c>
      <c r="E8" s="68">
        <f>F8+G8</f>
        <v>1250276.36</v>
      </c>
      <c r="F8" s="68">
        <v>942596.36</v>
      </c>
      <c r="G8" s="68">
        <v>307680</v>
      </c>
    </row>
    <row r="9" ht="45" customHeight="1" spans="1:7">
      <c r="A9" s="67" t="s">
        <v>1565</v>
      </c>
      <c r="B9" s="69"/>
      <c r="C9" s="69"/>
      <c r="D9" s="69"/>
      <c r="E9" s="69"/>
      <c r="F9" s="69"/>
      <c r="G9" s="69"/>
    </row>
    <row r="10" ht="45" customHeight="1" spans="1:7">
      <c r="A10" s="67" t="s">
        <v>1566</v>
      </c>
      <c r="B10" s="70"/>
      <c r="C10" s="71"/>
      <c r="D10" s="71"/>
      <c r="E10" s="69"/>
      <c r="F10" s="69"/>
      <c r="G10" s="69"/>
    </row>
    <row r="11" ht="45" customHeight="1" spans="1:7">
      <c r="A11" s="67" t="s">
        <v>1567</v>
      </c>
      <c r="B11" s="70"/>
      <c r="C11" s="71"/>
      <c r="D11" s="71"/>
      <c r="E11" s="69"/>
      <c r="F11" s="69"/>
      <c r="G11" s="69"/>
    </row>
    <row r="12" ht="45" customHeight="1" spans="1:7">
      <c r="A12" s="64"/>
      <c r="B12" s="70"/>
      <c r="C12" s="72"/>
      <c r="D12" s="72"/>
      <c r="E12" s="71"/>
      <c r="F12" s="72"/>
      <c r="G12" s="72"/>
    </row>
    <row r="13" ht="45" customHeight="1" spans="1:7">
      <c r="A13" s="64"/>
      <c r="B13" s="73"/>
      <c r="C13" s="72"/>
      <c r="D13" s="72"/>
      <c r="E13" s="72"/>
      <c r="F13" s="72"/>
      <c r="G13" s="72"/>
    </row>
    <row r="14" ht="41" customHeight="1" spans="1:7">
      <c r="A14" s="36"/>
      <c r="B14" s="36"/>
      <c r="C14" s="36"/>
      <c r="D14" s="36"/>
      <c r="E14" s="36"/>
      <c r="F14" s="36"/>
      <c r="G14" s="36"/>
    </row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</sheetData>
  <mergeCells count="6">
    <mergeCell ref="A2:G2"/>
    <mergeCell ref="F3:G3"/>
    <mergeCell ref="B4:D4"/>
    <mergeCell ref="E4:G4"/>
    <mergeCell ref="A14:G14"/>
    <mergeCell ref="A4:A5"/>
  </mergeCells>
  <printOptions horizontalCentered="1"/>
  <pageMargins left="0.590277777777778" right="0.590277777777778" top="0.629861111111111" bottom="0.590277777777778" header="0.590277777777778" footer="0.393055555555556"/>
  <pageSetup paperSize="9" scale="93" firstPageNumber="0" fitToHeight="0" orientation="portrait" blackAndWhite="1" useFirstPageNumber="1" horizontalDpi="600" verticalDpi="6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5"/>
    <pageSetUpPr fitToPage="1"/>
  </sheetPr>
  <dimension ref="A1:B81"/>
  <sheetViews>
    <sheetView showZeros="0" view="pageBreakPreview" zoomScaleNormal="100" zoomScaleSheetLayoutView="100" workbookViewId="0">
      <pane ySplit="4" topLeftCell="A13" activePane="bottomLeft" state="frozen"/>
      <selection/>
      <selection pane="bottomLeft" activeCell="A2" sqref="A2:B2"/>
    </sheetView>
  </sheetViews>
  <sheetFormatPr defaultColWidth="9" defaultRowHeight="13.5" outlineLevelCol="1"/>
  <cols>
    <col min="1" max="1" width="49.0916666666667" style="6" customWidth="1"/>
    <col min="2" max="2" width="31.5333333333333" style="6" customWidth="1"/>
    <col min="3" max="4" width="9" style="6"/>
    <col min="5" max="5" width="27.0916666666667" style="6" customWidth="1"/>
    <col min="6" max="6" width="9.725" style="6"/>
    <col min="7" max="16384" width="9" style="6"/>
  </cols>
  <sheetData>
    <row r="1" s="1" customFormat="1" ht="24" customHeight="1" spans="1:1">
      <c r="A1" s="41" t="s">
        <v>1568</v>
      </c>
    </row>
    <row r="2" s="51" customFormat="1" ht="31" customHeight="1" spans="1:2">
      <c r="A2" s="54" t="s">
        <v>1569</v>
      </c>
      <c r="B2" s="54"/>
    </row>
    <row r="3" s="52" customFormat="1" ht="20" customHeight="1" spans="2:2">
      <c r="B3" s="55" t="s">
        <v>2</v>
      </c>
    </row>
    <row r="4" s="53" customFormat="1" ht="25" customHeight="1" spans="1:2">
      <c r="A4" s="56" t="s">
        <v>1570</v>
      </c>
      <c r="B4" s="56" t="s">
        <v>1571</v>
      </c>
    </row>
    <row r="5" ht="24" customHeight="1" spans="1:2">
      <c r="A5" s="57" t="s">
        <v>1572</v>
      </c>
      <c r="B5" s="58">
        <f>SUM(B6:B7)</f>
        <v>1167687.87</v>
      </c>
    </row>
    <row r="6" ht="24" customHeight="1" spans="1:2">
      <c r="A6" s="59" t="s">
        <v>1573</v>
      </c>
      <c r="B6" s="60">
        <v>925107.87</v>
      </c>
    </row>
    <row r="7" ht="24" customHeight="1" spans="1:2">
      <c r="A7" s="59" t="s">
        <v>1574</v>
      </c>
      <c r="B7" s="60">
        <v>242580</v>
      </c>
    </row>
    <row r="8" ht="24" customHeight="1" spans="1:2">
      <c r="A8" s="57" t="s">
        <v>1575</v>
      </c>
      <c r="B8" s="58">
        <f>SUM(B9:B10)</f>
        <v>1185393</v>
      </c>
    </row>
    <row r="9" ht="24" customHeight="1" spans="1:2">
      <c r="A9" s="59" t="s">
        <v>1573</v>
      </c>
      <c r="B9" s="60">
        <v>936913</v>
      </c>
    </row>
    <row r="10" ht="24" customHeight="1" spans="1:2">
      <c r="A10" s="59" t="s">
        <v>1574</v>
      </c>
      <c r="B10" s="60">
        <v>248480</v>
      </c>
    </row>
    <row r="11" ht="24" customHeight="1" spans="1:2">
      <c r="A11" s="57" t="s">
        <v>1576</v>
      </c>
      <c r="B11" s="58">
        <f>SUM(B12:B15)</f>
        <v>243599</v>
      </c>
    </row>
    <row r="12" ht="24" customHeight="1" spans="1:2">
      <c r="A12" s="59" t="s">
        <v>1577</v>
      </c>
      <c r="B12" s="60">
        <v>11800</v>
      </c>
    </row>
    <row r="13" ht="24" customHeight="1" spans="1:2">
      <c r="A13" s="59" t="s">
        <v>1578</v>
      </c>
      <c r="B13" s="60">
        <v>149499</v>
      </c>
    </row>
    <row r="14" ht="24" customHeight="1" spans="1:2">
      <c r="A14" s="59" t="s">
        <v>1579</v>
      </c>
      <c r="B14" s="60">
        <v>66100</v>
      </c>
    </row>
    <row r="15" ht="24" customHeight="1" spans="1:2">
      <c r="A15" s="59" t="s">
        <v>1580</v>
      </c>
      <c r="B15" s="60">
        <v>16200</v>
      </c>
    </row>
    <row r="16" ht="24" customHeight="1" spans="1:2">
      <c r="A16" s="57" t="s">
        <v>1581</v>
      </c>
      <c r="B16" s="61">
        <f>SUM(B17:B18)</f>
        <v>172199</v>
      </c>
    </row>
    <row r="17" ht="24" customHeight="1" spans="1:2">
      <c r="A17" s="59" t="s">
        <v>1582</v>
      </c>
      <c r="B17" s="62">
        <v>149499</v>
      </c>
    </row>
    <row r="18" ht="24" customHeight="1" spans="1:2">
      <c r="A18" s="59" t="s">
        <v>1583</v>
      </c>
      <c r="B18" s="62">
        <v>22700</v>
      </c>
    </row>
    <row r="19" ht="24" customHeight="1" spans="1:2">
      <c r="A19" s="57" t="s">
        <v>1584</v>
      </c>
      <c r="B19" s="61">
        <f>SUM(B20:B21)</f>
        <v>42153</v>
      </c>
    </row>
    <row r="20" ht="24" customHeight="1" spans="1:2">
      <c r="A20" s="59" t="s">
        <v>1585</v>
      </c>
      <c r="B20" s="62">
        <v>32659</v>
      </c>
    </row>
    <row r="21" ht="24" customHeight="1" spans="1:2">
      <c r="A21" s="59" t="s">
        <v>1586</v>
      </c>
      <c r="B21" s="62">
        <v>9494</v>
      </c>
    </row>
    <row r="22" ht="24" customHeight="1" spans="1:2">
      <c r="A22" s="57" t="s">
        <v>1587</v>
      </c>
      <c r="B22" s="61">
        <f>SUM(B23:B24)</f>
        <v>1250276.36</v>
      </c>
    </row>
    <row r="23" ht="24" customHeight="1" spans="1:2">
      <c r="A23" s="59" t="s">
        <v>1573</v>
      </c>
      <c r="B23" s="62">
        <v>942596.36</v>
      </c>
    </row>
    <row r="24" ht="24" customHeight="1" spans="1:2">
      <c r="A24" s="59" t="s">
        <v>1574</v>
      </c>
      <c r="B24" s="62">
        <v>307680</v>
      </c>
    </row>
    <row r="25" ht="24" customHeight="1" spans="1:2">
      <c r="A25" s="57" t="s">
        <v>1588</v>
      </c>
      <c r="B25" s="61">
        <f>SUM(B26:B27)</f>
        <v>1265260</v>
      </c>
    </row>
    <row r="26" ht="24" customHeight="1" spans="1:2">
      <c r="A26" s="59" t="s">
        <v>1573</v>
      </c>
      <c r="B26" s="62">
        <v>948307</v>
      </c>
    </row>
    <row r="27" ht="24" customHeight="1" spans="1:2">
      <c r="A27" s="59" t="s">
        <v>1574</v>
      </c>
      <c r="B27" s="62">
        <v>316953</v>
      </c>
    </row>
    <row r="28" s="6" customFormat="1" ht="24" customHeight="1" spans="1:2">
      <c r="A28" s="57" t="s">
        <v>1589</v>
      </c>
      <c r="B28" s="58">
        <v>12</v>
      </c>
    </row>
    <row r="29" s="6" customFormat="1" ht="24" customHeight="1" spans="1:2">
      <c r="A29" s="59" t="s">
        <v>1590</v>
      </c>
      <c r="B29" s="60">
        <v>10.74</v>
      </c>
    </row>
    <row r="30" s="6" customFormat="1" ht="24" customHeight="1" spans="1:2">
      <c r="A30" s="59" t="s">
        <v>1591</v>
      </c>
      <c r="B30" s="60">
        <v>15.73</v>
      </c>
    </row>
    <row r="31" ht="65" customHeight="1" spans="1:2">
      <c r="A31" s="36"/>
      <c r="B31" s="36"/>
    </row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</sheetData>
  <mergeCells count="2">
    <mergeCell ref="A2:B2"/>
    <mergeCell ref="A31:B31"/>
  </mergeCells>
  <printOptions horizontalCentered="1"/>
  <pageMargins left="0.590277777777778" right="0.590277777777778" top="0.629861111111111" bottom="0.590277777777778" header="0.590277777777778" footer="0.393055555555556"/>
  <pageSetup paperSize="9" firstPageNumber="0" orientation="portrait" blackAndWhite="1" useFirstPageNumber="1" horizontalDpi="600" verticalDpi="6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5"/>
  </sheetPr>
  <dimension ref="A1:G80"/>
  <sheetViews>
    <sheetView showZeros="0" view="pageBreakPreview" zoomScaleNormal="100" zoomScaleSheetLayoutView="100" workbookViewId="0">
      <selection activeCell="A4" sqref="$A4:$XFD12"/>
    </sheetView>
  </sheetViews>
  <sheetFormatPr defaultColWidth="9" defaultRowHeight="13.5" outlineLevelCol="6"/>
  <cols>
    <col min="1" max="1" width="60.6333333333333" style="9" customWidth="1"/>
    <col min="2" max="2" width="28.1333333333333" style="9" customWidth="1"/>
    <col min="3" max="16384" width="9" style="9"/>
  </cols>
  <sheetData>
    <row r="1" s="1" customFormat="1" ht="24" customHeight="1" spans="1:1">
      <c r="A1" s="41" t="s">
        <v>1592</v>
      </c>
    </row>
    <row r="2" s="38" customFormat="1" ht="42" customHeight="1" spans="1:1">
      <c r="A2" s="42" t="s">
        <v>1593</v>
      </c>
    </row>
    <row r="3" s="39" customFormat="1" ht="27" customHeight="1" spans="2:2">
      <c r="B3" s="43" t="s">
        <v>2</v>
      </c>
    </row>
    <row r="4" s="40" customFormat="1" ht="51" customHeight="1" spans="1:2">
      <c r="A4" s="44" t="s">
        <v>1594</v>
      </c>
      <c r="B4" s="44" t="s">
        <v>1571</v>
      </c>
    </row>
    <row r="5" ht="51" customHeight="1" spans="1:2">
      <c r="A5" s="45" t="s">
        <v>1595</v>
      </c>
      <c r="B5" s="46">
        <v>82300</v>
      </c>
    </row>
    <row r="6" ht="51" customHeight="1" spans="1:2">
      <c r="A6" s="45" t="s">
        <v>1596</v>
      </c>
      <c r="B6" s="46">
        <v>82300</v>
      </c>
    </row>
    <row r="7" ht="51" customHeight="1" spans="1:2">
      <c r="A7" s="45" t="s">
        <v>1597</v>
      </c>
      <c r="B7" s="46">
        <f>B8+B9</f>
        <v>32194</v>
      </c>
    </row>
    <row r="8" ht="51" customHeight="1" spans="1:2">
      <c r="A8" s="47" t="s">
        <v>1598</v>
      </c>
      <c r="B8" s="48">
        <v>22700</v>
      </c>
    </row>
    <row r="9" ht="51" customHeight="1" spans="1:2">
      <c r="A9" s="47" t="s">
        <v>1599</v>
      </c>
      <c r="B9" s="48">
        <v>9494</v>
      </c>
    </row>
    <row r="10" s="9" customFormat="1" ht="51" customHeight="1" spans="1:2">
      <c r="A10" s="45" t="s">
        <v>1600</v>
      </c>
      <c r="B10" s="46"/>
    </row>
    <row r="11" s="9" customFormat="1" ht="51" customHeight="1" spans="1:2">
      <c r="A11" s="45" t="s">
        <v>1601</v>
      </c>
      <c r="B11" s="46">
        <v>18</v>
      </c>
    </row>
    <row r="12" s="9" customFormat="1" ht="51" customHeight="1" spans="1:2">
      <c r="A12" s="45" t="s">
        <v>1602</v>
      </c>
      <c r="B12" s="49">
        <v>3.17</v>
      </c>
    </row>
    <row r="13" s="6" customFormat="1" ht="82" customHeight="1" spans="1:7">
      <c r="A13" s="36"/>
      <c r="B13" s="36"/>
      <c r="C13" s="50"/>
      <c r="D13" s="50"/>
      <c r="E13" s="50"/>
      <c r="F13" s="50"/>
      <c r="G13" s="50"/>
    </row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</sheetData>
  <mergeCells count="2">
    <mergeCell ref="A2:B2"/>
    <mergeCell ref="A13:B13"/>
  </mergeCells>
  <printOptions horizontalCentered="1"/>
  <pageMargins left="0.590277777777778" right="0.590277777777778" top="0.629861111111111" bottom="0.590277777777778" header="0.590277777777778" footer="0.393055555555556"/>
  <pageSetup paperSize="9" firstPageNumber="0" orientation="portrait" blackAndWhite="1" useFirstPageNumber="1" horizontalDpi="600" verticalDpi="6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5"/>
    <pageSetUpPr fitToPage="1"/>
  </sheetPr>
  <dimension ref="A1:H89"/>
  <sheetViews>
    <sheetView showZeros="0" view="pageBreakPreview" zoomScaleNormal="100" zoomScaleSheetLayoutView="100" topLeftCell="A3" workbookViewId="0">
      <selection activeCell="A7" sqref="$A7:$XFD8"/>
    </sheetView>
  </sheetViews>
  <sheetFormatPr defaultColWidth="9" defaultRowHeight="13.5" outlineLevelCol="7"/>
  <cols>
    <col min="1" max="1" width="6.38333333333333" style="7" customWidth="1"/>
    <col min="2" max="2" width="20.9083333333333" style="8" customWidth="1"/>
    <col min="3" max="3" width="12.5583333333333" style="7" customWidth="1"/>
    <col min="4" max="4" width="24" style="7" customWidth="1"/>
    <col min="5" max="5" width="19.9666666666667" style="7" customWidth="1"/>
    <col min="6" max="6" width="10.1833333333333" style="7" customWidth="1"/>
    <col min="7" max="7" width="9.75" style="7" customWidth="1"/>
    <col min="8" max="8" width="11.625" style="7" customWidth="1"/>
    <col min="9" max="16384" width="9" style="9"/>
  </cols>
  <sheetData>
    <row r="1" s="1" customFormat="1" ht="32" customHeight="1" spans="1:8">
      <c r="A1" s="10" t="s">
        <v>1603</v>
      </c>
      <c r="B1" s="10"/>
      <c r="C1" s="11"/>
      <c r="D1" s="11"/>
      <c r="H1" s="11"/>
    </row>
    <row r="2" s="2" customFormat="1" ht="42" customHeight="1" spans="1:8">
      <c r="A2" s="12" t="s">
        <v>1604</v>
      </c>
      <c r="B2" s="12"/>
      <c r="C2" s="12"/>
      <c r="D2" s="12"/>
      <c r="E2" s="12"/>
      <c r="F2" s="12"/>
      <c r="G2" s="12"/>
      <c r="H2" s="12"/>
    </row>
    <row r="3" s="3" customFormat="1" ht="27" customHeight="1" spans="2:8">
      <c r="B3" s="13"/>
      <c r="C3" s="14"/>
      <c r="D3" s="14"/>
      <c r="E3" s="13"/>
      <c r="F3" s="13"/>
      <c r="G3" s="15" t="s">
        <v>2</v>
      </c>
      <c r="H3" s="15"/>
    </row>
    <row r="4" s="4" customFormat="1" ht="33" customHeight="1" spans="1:8">
      <c r="A4" s="16" t="s">
        <v>1605</v>
      </c>
      <c r="B4" s="17" t="s">
        <v>1606</v>
      </c>
      <c r="C4" s="17" t="s">
        <v>1607</v>
      </c>
      <c r="D4" s="17" t="s">
        <v>1608</v>
      </c>
      <c r="E4" s="17" t="s">
        <v>1609</v>
      </c>
      <c r="F4" s="17" t="s">
        <v>1610</v>
      </c>
      <c r="G4" s="17" t="s">
        <v>1611</v>
      </c>
      <c r="H4" s="17" t="s">
        <v>1612</v>
      </c>
    </row>
    <row r="5" s="5" customFormat="1" ht="35" customHeight="1" spans="1:8">
      <c r="A5" s="18">
        <v>1</v>
      </c>
      <c r="B5" s="19" t="s">
        <v>1613</v>
      </c>
      <c r="C5" s="20" t="s">
        <v>1614</v>
      </c>
      <c r="D5" s="21" t="s">
        <v>1615</v>
      </c>
      <c r="E5" s="21" t="s">
        <v>1616</v>
      </c>
      <c r="F5" s="18" t="s">
        <v>1617</v>
      </c>
      <c r="G5" s="22">
        <v>2477</v>
      </c>
      <c r="H5" s="23">
        <v>44927</v>
      </c>
    </row>
    <row r="6" s="5" customFormat="1" ht="35" customHeight="1" spans="1:8">
      <c r="A6" s="24"/>
      <c r="B6" s="25"/>
      <c r="C6" s="26"/>
      <c r="D6" s="27"/>
      <c r="E6" s="27"/>
      <c r="F6" s="28"/>
      <c r="G6" s="22">
        <v>7405</v>
      </c>
      <c r="H6" s="23">
        <v>45108</v>
      </c>
    </row>
    <row r="7" s="5" customFormat="1" ht="66" customHeight="1" spans="1:8">
      <c r="A7" s="29">
        <v>2</v>
      </c>
      <c r="B7" s="30" t="s">
        <v>1618</v>
      </c>
      <c r="C7" s="31" t="s">
        <v>1619</v>
      </c>
      <c r="D7" s="29" t="s">
        <v>1620</v>
      </c>
      <c r="E7" s="29" t="s">
        <v>1620</v>
      </c>
      <c r="F7" s="29" t="s">
        <v>1617</v>
      </c>
      <c r="G7" s="22">
        <v>318</v>
      </c>
      <c r="H7" s="23">
        <v>44927</v>
      </c>
    </row>
    <row r="8" s="5" customFormat="1" ht="66" customHeight="1" spans="1:8">
      <c r="A8" s="29">
        <v>3</v>
      </c>
      <c r="B8" s="30" t="s">
        <v>1621</v>
      </c>
      <c r="C8" s="27" t="s">
        <v>1622</v>
      </c>
      <c r="D8" s="31" t="s">
        <v>1623</v>
      </c>
      <c r="E8" s="29" t="s">
        <v>1624</v>
      </c>
      <c r="F8" s="29" t="s">
        <v>1617</v>
      </c>
      <c r="G8" s="22">
        <v>1600</v>
      </c>
      <c r="H8" s="23">
        <v>45108</v>
      </c>
    </row>
    <row r="9" s="5" customFormat="1" ht="35" customHeight="1" spans="1:8">
      <c r="A9" s="18">
        <v>4</v>
      </c>
      <c r="B9" s="19" t="s">
        <v>1625</v>
      </c>
      <c r="C9" s="20" t="s">
        <v>1626</v>
      </c>
      <c r="D9" s="20" t="s">
        <v>1615</v>
      </c>
      <c r="E9" s="21" t="s">
        <v>1627</v>
      </c>
      <c r="F9" s="18" t="s">
        <v>1628</v>
      </c>
      <c r="G9" s="22">
        <v>3000</v>
      </c>
      <c r="H9" s="23">
        <v>44927</v>
      </c>
    </row>
    <row r="10" s="5" customFormat="1" ht="35" customHeight="1" spans="1:8">
      <c r="A10" s="28"/>
      <c r="B10" s="25"/>
      <c r="C10" s="26"/>
      <c r="D10" s="26"/>
      <c r="E10" s="27"/>
      <c r="F10" s="28"/>
      <c r="G10" s="22">
        <v>18350</v>
      </c>
      <c r="H10" s="23">
        <v>44958</v>
      </c>
    </row>
    <row r="11" s="5" customFormat="1" ht="35" customHeight="1" spans="1:8">
      <c r="A11" s="18">
        <v>5</v>
      </c>
      <c r="B11" s="19" t="s">
        <v>1629</v>
      </c>
      <c r="C11" s="21" t="s">
        <v>1630</v>
      </c>
      <c r="D11" s="21" t="s">
        <v>1631</v>
      </c>
      <c r="E11" s="21" t="s">
        <v>1632</v>
      </c>
      <c r="F11" s="18" t="s">
        <v>1628</v>
      </c>
      <c r="G11" s="22">
        <v>17000</v>
      </c>
      <c r="H11" s="23">
        <v>44927</v>
      </c>
    </row>
    <row r="12" s="5" customFormat="1" ht="35" customHeight="1" spans="1:8">
      <c r="A12" s="28"/>
      <c r="B12" s="32"/>
      <c r="C12" s="27"/>
      <c r="D12" s="33"/>
      <c r="E12" s="33"/>
      <c r="F12" s="28"/>
      <c r="G12" s="22">
        <v>13000</v>
      </c>
      <c r="H12" s="23">
        <v>44958</v>
      </c>
    </row>
    <row r="13" s="5" customFormat="1" ht="67" customHeight="1" spans="1:8">
      <c r="A13" s="34">
        <v>6</v>
      </c>
      <c r="B13" s="30" t="s">
        <v>1633</v>
      </c>
      <c r="C13" s="35" t="s">
        <v>1634</v>
      </c>
      <c r="D13" s="29" t="s">
        <v>1635</v>
      </c>
      <c r="E13" s="29" t="s">
        <v>1636</v>
      </c>
      <c r="F13" s="29" t="s">
        <v>1628</v>
      </c>
      <c r="G13" s="22">
        <v>1150</v>
      </c>
      <c r="H13" s="23">
        <v>44958</v>
      </c>
    </row>
    <row r="14" s="5" customFormat="1" ht="67" customHeight="1" spans="1:8">
      <c r="A14" s="34">
        <v>7</v>
      </c>
      <c r="B14" s="30" t="s">
        <v>1637</v>
      </c>
      <c r="C14" s="27" t="s">
        <v>1638</v>
      </c>
      <c r="D14" s="31" t="s">
        <v>1639</v>
      </c>
      <c r="E14" s="29" t="s">
        <v>1640</v>
      </c>
      <c r="F14" s="29" t="s">
        <v>1628</v>
      </c>
      <c r="G14" s="22">
        <v>5300</v>
      </c>
      <c r="H14" s="23">
        <v>44958</v>
      </c>
    </row>
    <row r="15" s="5" customFormat="1" ht="67" customHeight="1" spans="1:8">
      <c r="A15" s="34">
        <v>8</v>
      </c>
      <c r="B15" s="30" t="s">
        <v>1641</v>
      </c>
      <c r="C15" s="27" t="s">
        <v>1642</v>
      </c>
      <c r="D15" s="29" t="s">
        <v>1635</v>
      </c>
      <c r="E15" s="29" t="s">
        <v>1635</v>
      </c>
      <c r="F15" s="29" t="s">
        <v>1628</v>
      </c>
      <c r="G15" s="22">
        <v>2850</v>
      </c>
      <c r="H15" s="23">
        <v>45017</v>
      </c>
    </row>
    <row r="16" s="5" customFormat="1" ht="67" customHeight="1" spans="1:8">
      <c r="A16" s="34">
        <v>9</v>
      </c>
      <c r="B16" s="30" t="s">
        <v>1643</v>
      </c>
      <c r="C16" s="27" t="s">
        <v>1644</v>
      </c>
      <c r="D16" s="29" t="s">
        <v>1645</v>
      </c>
      <c r="E16" s="29" t="s">
        <v>1646</v>
      </c>
      <c r="F16" s="29" t="s">
        <v>1628</v>
      </c>
      <c r="G16" s="22">
        <v>4150</v>
      </c>
      <c r="H16" s="23">
        <v>45017</v>
      </c>
    </row>
    <row r="17" s="5" customFormat="1" ht="67" customHeight="1" spans="1:8">
      <c r="A17" s="34">
        <v>10</v>
      </c>
      <c r="B17" s="30" t="s">
        <v>1647</v>
      </c>
      <c r="C17" s="29" t="s">
        <v>1648</v>
      </c>
      <c r="D17" s="31" t="s">
        <v>1649</v>
      </c>
      <c r="E17" s="29" t="s">
        <v>1650</v>
      </c>
      <c r="F17" s="29" t="s">
        <v>1628</v>
      </c>
      <c r="G17" s="22">
        <v>1000</v>
      </c>
      <c r="H17" s="23">
        <v>45017</v>
      </c>
    </row>
    <row r="18" s="5" customFormat="1" ht="67" customHeight="1" spans="1:8">
      <c r="A18" s="34">
        <v>11</v>
      </c>
      <c r="B18" s="30" t="s">
        <v>1651</v>
      </c>
      <c r="C18" s="29" t="s">
        <v>1652</v>
      </c>
      <c r="D18" s="29" t="s">
        <v>1635</v>
      </c>
      <c r="E18" s="29" t="s">
        <v>1635</v>
      </c>
      <c r="F18" s="29" t="s">
        <v>1628</v>
      </c>
      <c r="G18" s="22">
        <v>300</v>
      </c>
      <c r="H18" s="23">
        <v>45108</v>
      </c>
    </row>
    <row r="19" s="6" customFormat="1" ht="54" customHeight="1" spans="1:8">
      <c r="A19" s="36"/>
      <c r="B19" s="36"/>
      <c r="C19" s="37"/>
      <c r="D19" s="37"/>
      <c r="E19" s="36"/>
      <c r="F19" s="36"/>
      <c r="G19" s="36"/>
      <c r="H19" s="37"/>
    </row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</sheetData>
  <mergeCells count="22">
    <mergeCell ref="A1:B1"/>
    <mergeCell ref="A2:H2"/>
    <mergeCell ref="G3:H3"/>
    <mergeCell ref="A19:H19"/>
    <mergeCell ref="A5:A6"/>
    <mergeCell ref="A9:A10"/>
    <mergeCell ref="A11:A12"/>
    <mergeCell ref="B5:B6"/>
    <mergeCell ref="B9:B10"/>
    <mergeCell ref="B11:B12"/>
    <mergeCell ref="C5:C6"/>
    <mergeCell ref="C9:C10"/>
    <mergeCell ref="C11:C12"/>
    <mergeCell ref="D5:D6"/>
    <mergeCell ref="D9:D10"/>
    <mergeCell ref="D11:D12"/>
    <mergeCell ref="E5:E6"/>
    <mergeCell ref="E9:E10"/>
    <mergeCell ref="E11:E12"/>
    <mergeCell ref="F5:F6"/>
    <mergeCell ref="F9:F10"/>
    <mergeCell ref="F11:F12"/>
  </mergeCells>
  <printOptions horizontalCentered="1"/>
  <pageMargins left="0.590277777777778" right="0.590277777777778" top="0.786805555555556" bottom="0.590277777777778" header="0.590277777777778" footer="0.393055555555556"/>
  <pageSetup paperSize="9" scale="80" firstPageNumber="0" fitToHeight="0" orientation="portrait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5"/>
    <pageSetUpPr fitToPage="1"/>
  </sheetPr>
  <dimension ref="A1:G103"/>
  <sheetViews>
    <sheetView showZeros="0" view="pageBreakPreview" zoomScale="90" zoomScaleNormal="100" zoomScaleSheetLayoutView="90" topLeftCell="A37" workbookViewId="0">
      <selection activeCell="A1" sqref="A1"/>
    </sheetView>
  </sheetViews>
  <sheetFormatPr defaultColWidth="9" defaultRowHeight="14.25" outlineLevelCol="6"/>
  <cols>
    <col min="1" max="1" width="48.5" style="181" customWidth="1"/>
    <col min="2" max="2" width="13.1333333333333" style="181" customWidth="1"/>
    <col min="3" max="3" width="49.5583333333333" style="181" customWidth="1"/>
    <col min="4" max="4" width="11.3833333333333" style="181" customWidth="1"/>
    <col min="5" max="16384" width="9" style="181"/>
  </cols>
  <sheetData>
    <row r="1" s="352" customFormat="1" ht="18" customHeight="1" spans="1:1">
      <c r="A1" s="397" t="s">
        <v>64</v>
      </c>
    </row>
    <row r="2" s="176" customFormat="1" ht="30" customHeight="1" spans="1:4">
      <c r="A2" s="354" t="s">
        <v>65</v>
      </c>
      <c r="B2" s="355"/>
      <c r="C2" s="355"/>
      <c r="D2" s="355"/>
    </row>
    <row r="3" s="177" customFormat="1" ht="19" customHeight="1" spans="2:4">
      <c r="B3" s="356"/>
      <c r="C3" s="357" t="s">
        <v>2</v>
      </c>
      <c r="D3" s="357"/>
    </row>
    <row r="4" s="178" customFormat="1" ht="18.5" customHeight="1" spans="1:4">
      <c r="A4" s="358" t="s">
        <v>66</v>
      </c>
      <c r="B4" s="358" t="s">
        <v>67</v>
      </c>
      <c r="C4" s="358" t="s">
        <v>68</v>
      </c>
      <c r="D4" s="358" t="s">
        <v>67</v>
      </c>
    </row>
    <row r="5" s="179" customFormat="1" ht="18.5" customHeight="1" spans="1:4">
      <c r="A5" s="232" t="s">
        <v>69</v>
      </c>
      <c r="B5" s="359">
        <f>'[40]L01'!C5</f>
        <v>55928</v>
      </c>
      <c r="C5" s="232" t="s">
        <v>70</v>
      </c>
      <c r="D5" s="359">
        <f>'[40]L02'!C5</f>
        <v>590203</v>
      </c>
    </row>
    <row r="6" s="179" customFormat="1" ht="18.5" customHeight="1" spans="1:4">
      <c r="A6" s="232" t="s">
        <v>71</v>
      </c>
      <c r="B6" s="359">
        <f>SUM(B7,B14,B53)</f>
        <v>517620</v>
      </c>
      <c r="C6" s="232" t="s">
        <v>72</v>
      </c>
      <c r="D6" s="360">
        <f>SUM(D7,D14,D53)</f>
        <v>0</v>
      </c>
    </row>
    <row r="7" s="179" customFormat="1" ht="18.5" customHeight="1" spans="1:4">
      <c r="A7" s="232" t="s">
        <v>73</v>
      </c>
      <c r="B7" s="359">
        <f>SUM(B8:B13)</f>
        <v>7400</v>
      </c>
      <c r="C7" s="232" t="s">
        <v>74</v>
      </c>
      <c r="D7" s="360">
        <f>SUM(D8:D13)</f>
        <v>0</v>
      </c>
    </row>
    <row r="8" s="179" customFormat="1" ht="18.5" customHeight="1" spans="1:4">
      <c r="A8" s="237" t="s">
        <v>75</v>
      </c>
      <c r="B8" s="360">
        <v>327</v>
      </c>
      <c r="C8" s="237" t="s">
        <v>76</v>
      </c>
      <c r="D8" s="360">
        <v>0</v>
      </c>
    </row>
    <row r="9" s="179" customFormat="1" ht="18.5" customHeight="1" spans="1:4">
      <c r="A9" s="237" t="s">
        <v>77</v>
      </c>
      <c r="B9" s="360">
        <v>1804</v>
      </c>
      <c r="C9" s="237" t="s">
        <v>78</v>
      </c>
      <c r="D9" s="360">
        <v>0</v>
      </c>
    </row>
    <row r="10" s="179" customFormat="1" ht="18.5" customHeight="1" spans="1:4">
      <c r="A10" s="237" t="s">
        <v>79</v>
      </c>
      <c r="B10" s="360">
        <v>3077</v>
      </c>
      <c r="C10" s="237" t="s">
        <v>80</v>
      </c>
      <c r="D10" s="360">
        <v>0</v>
      </c>
    </row>
    <row r="11" s="179" customFormat="1" ht="18.5" customHeight="1" spans="1:4">
      <c r="A11" s="237" t="s">
        <v>81</v>
      </c>
      <c r="B11" s="360">
        <v>15</v>
      </c>
      <c r="C11" s="237" t="s">
        <v>82</v>
      </c>
      <c r="D11" s="360">
        <v>0</v>
      </c>
    </row>
    <row r="12" s="179" customFormat="1" ht="18.5" customHeight="1" spans="1:4">
      <c r="A12" s="237" t="s">
        <v>83</v>
      </c>
      <c r="B12" s="360">
        <v>3385</v>
      </c>
      <c r="C12" s="237" t="s">
        <v>84</v>
      </c>
      <c r="D12" s="360">
        <v>0</v>
      </c>
    </row>
    <row r="13" s="179" customFormat="1" ht="18.5" customHeight="1" spans="1:4">
      <c r="A13" s="237" t="s">
        <v>85</v>
      </c>
      <c r="B13" s="360">
        <v>-1208</v>
      </c>
      <c r="C13" s="237" t="s">
        <v>86</v>
      </c>
      <c r="D13" s="360">
        <v>0</v>
      </c>
    </row>
    <row r="14" s="179" customFormat="1" ht="18.5" customHeight="1" spans="1:4">
      <c r="A14" s="232" t="s">
        <v>87</v>
      </c>
      <c r="B14" s="359">
        <f>SUM(B15:B52)</f>
        <v>454444</v>
      </c>
      <c r="C14" s="232" t="s">
        <v>88</v>
      </c>
      <c r="D14" s="360">
        <f>SUM(D15:D52)</f>
        <v>0</v>
      </c>
    </row>
    <row r="15" s="179" customFormat="1" ht="18.5" customHeight="1" spans="1:4">
      <c r="A15" s="237" t="s">
        <v>89</v>
      </c>
      <c r="B15" s="360">
        <v>0</v>
      </c>
      <c r="C15" s="237" t="s">
        <v>90</v>
      </c>
      <c r="D15" s="360">
        <v>0</v>
      </c>
    </row>
    <row r="16" s="179" customFormat="1" ht="18.5" customHeight="1" spans="1:7">
      <c r="A16" s="237" t="s">
        <v>91</v>
      </c>
      <c r="B16" s="360">
        <v>148588</v>
      </c>
      <c r="C16" s="237" t="s">
        <v>92</v>
      </c>
      <c r="D16" s="360">
        <v>0</v>
      </c>
      <c r="F16" s="361"/>
      <c r="G16" s="362"/>
    </row>
    <row r="17" s="179" customFormat="1" ht="18.5" customHeight="1" spans="1:7">
      <c r="A17" s="237" t="s">
        <v>93</v>
      </c>
      <c r="B17" s="360">
        <v>41831</v>
      </c>
      <c r="C17" s="237" t="s">
        <v>94</v>
      </c>
      <c r="D17" s="360">
        <v>0</v>
      </c>
      <c r="F17" s="361"/>
      <c r="G17" s="362"/>
    </row>
    <row r="18" s="179" customFormat="1" ht="18.5" customHeight="1" spans="1:7">
      <c r="A18" s="237" t="s">
        <v>95</v>
      </c>
      <c r="B18" s="360">
        <v>24692</v>
      </c>
      <c r="C18" s="237" t="s">
        <v>96</v>
      </c>
      <c r="D18" s="360">
        <v>0</v>
      </c>
      <c r="F18" s="361"/>
      <c r="G18" s="362"/>
    </row>
    <row r="19" s="179" customFormat="1" ht="18.5" customHeight="1" spans="1:7">
      <c r="A19" s="237" t="s">
        <v>97</v>
      </c>
      <c r="B19" s="360">
        <v>2227</v>
      </c>
      <c r="C19" s="237" t="s">
        <v>98</v>
      </c>
      <c r="D19" s="360">
        <v>0</v>
      </c>
      <c r="F19" s="361"/>
      <c r="G19" s="362"/>
    </row>
    <row r="20" s="179" customFormat="1" ht="18.5" customHeight="1" spans="1:7">
      <c r="A20" s="237" t="s">
        <v>99</v>
      </c>
      <c r="B20" s="360">
        <v>0</v>
      </c>
      <c r="C20" s="237" t="s">
        <v>100</v>
      </c>
      <c r="D20" s="360">
        <v>0</v>
      </c>
      <c r="F20" s="361"/>
      <c r="G20" s="362"/>
    </row>
    <row r="21" s="179" customFormat="1" ht="18.5" customHeight="1" spans="1:7">
      <c r="A21" s="237" t="s">
        <v>101</v>
      </c>
      <c r="B21" s="360">
        <v>5378</v>
      </c>
      <c r="C21" s="237" t="s">
        <v>102</v>
      </c>
      <c r="D21" s="360">
        <v>0</v>
      </c>
      <c r="F21" s="361"/>
      <c r="G21" s="362"/>
    </row>
    <row r="22" s="179" customFormat="1" ht="18.5" customHeight="1" spans="1:7">
      <c r="A22" s="237" t="s">
        <v>103</v>
      </c>
      <c r="B22" s="360">
        <v>8487</v>
      </c>
      <c r="C22" s="237" t="s">
        <v>104</v>
      </c>
      <c r="D22" s="360">
        <v>0</v>
      </c>
      <c r="F22" s="362"/>
      <c r="G22" s="362"/>
    </row>
    <row r="23" s="179" customFormat="1" ht="18.5" customHeight="1" spans="1:4">
      <c r="A23" s="237" t="s">
        <v>105</v>
      </c>
      <c r="B23" s="360">
        <v>27085</v>
      </c>
      <c r="C23" s="237" t="s">
        <v>106</v>
      </c>
      <c r="D23" s="360">
        <v>0</v>
      </c>
    </row>
    <row r="24" s="179" customFormat="1" ht="18.5" customHeight="1" spans="1:4">
      <c r="A24" s="237" t="s">
        <v>107</v>
      </c>
      <c r="B24" s="360">
        <v>4092</v>
      </c>
      <c r="C24" s="237" t="s">
        <v>108</v>
      </c>
      <c r="D24" s="360">
        <v>0</v>
      </c>
    </row>
    <row r="25" s="179" customFormat="1" ht="18.5" customHeight="1" spans="1:4">
      <c r="A25" s="237" t="s">
        <v>109</v>
      </c>
      <c r="B25" s="360">
        <v>0</v>
      </c>
      <c r="C25" s="237" t="s">
        <v>110</v>
      </c>
      <c r="D25" s="360">
        <v>0</v>
      </c>
    </row>
    <row r="26" s="179" customFormat="1" ht="18.5" customHeight="1" spans="1:4">
      <c r="A26" s="237" t="s">
        <v>111</v>
      </c>
      <c r="B26" s="360">
        <v>0</v>
      </c>
      <c r="C26" s="237" t="s">
        <v>112</v>
      </c>
      <c r="D26" s="360">
        <v>0</v>
      </c>
    </row>
    <row r="27" s="179" customFormat="1" ht="18.5" customHeight="1" spans="1:4">
      <c r="A27" s="237" t="s">
        <v>113</v>
      </c>
      <c r="B27" s="360">
        <v>35906</v>
      </c>
      <c r="C27" s="237" t="s">
        <v>114</v>
      </c>
      <c r="D27" s="360">
        <v>0</v>
      </c>
    </row>
    <row r="28" s="179" customFormat="1" ht="18.5" customHeight="1" spans="1:4">
      <c r="A28" s="237" t="s">
        <v>115</v>
      </c>
      <c r="B28" s="360">
        <v>0</v>
      </c>
      <c r="C28" s="237" t="s">
        <v>116</v>
      </c>
      <c r="D28" s="360">
        <v>0</v>
      </c>
    </row>
    <row r="29" s="179" customFormat="1" ht="18.5" customHeight="1" spans="1:4">
      <c r="A29" s="237" t="s">
        <v>117</v>
      </c>
      <c r="B29" s="360">
        <v>0</v>
      </c>
      <c r="C29" s="237" t="s">
        <v>118</v>
      </c>
      <c r="D29" s="360">
        <v>0</v>
      </c>
    </row>
    <row r="30" s="179" customFormat="1" ht="18.5" customHeight="1" spans="1:4">
      <c r="A30" s="237" t="s">
        <v>119</v>
      </c>
      <c r="B30" s="360">
        <v>0</v>
      </c>
      <c r="C30" s="237" t="s">
        <v>120</v>
      </c>
      <c r="D30" s="360">
        <v>0</v>
      </c>
    </row>
    <row r="31" s="179" customFormat="1" ht="18.5" customHeight="1" spans="1:4">
      <c r="A31" s="237" t="s">
        <v>121</v>
      </c>
      <c r="B31" s="360">
        <v>1862</v>
      </c>
      <c r="C31" s="237" t="s">
        <v>122</v>
      </c>
      <c r="D31" s="360">
        <v>0</v>
      </c>
    </row>
    <row r="32" s="179" customFormat="1" ht="18.5" customHeight="1" spans="1:4">
      <c r="A32" s="237" t="s">
        <v>123</v>
      </c>
      <c r="B32" s="360">
        <v>23725</v>
      </c>
      <c r="C32" s="237" t="s">
        <v>124</v>
      </c>
      <c r="D32" s="360">
        <v>0</v>
      </c>
    </row>
    <row r="33" s="179" customFormat="1" ht="18.5" customHeight="1" spans="1:4">
      <c r="A33" s="237" t="s">
        <v>125</v>
      </c>
      <c r="B33" s="360">
        <v>48</v>
      </c>
      <c r="C33" s="237" t="s">
        <v>126</v>
      </c>
      <c r="D33" s="360">
        <v>0</v>
      </c>
    </row>
    <row r="34" s="179" customFormat="1" ht="18.5" customHeight="1" spans="1:4">
      <c r="A34" s="237" t="s">
        <v>127</v>
      </c>
      <c r="B34" s="360">
        <v>2101</v>
      </c>
      <c r="C34" s="237" t="s">
        <v>128</v>
      </c>
      <c r="D34" s="360">
        <v>0</v>
      </c>
    </row>
    <row r="35" s="179" customFormat="1" ht="18.5" customHeight="1" spans="1:4">
      <c r="A35" s="237" t="s">
        <v>129</v>
      </c>
      <c r="B35" s="360">
        <v>38980</v>
      </c>
      <c r="C35" s="237" t="s">
        <v>130</v>
      </c>
      <c r="D35" s="360">
        <v>0</v>
      </c>
    </row>
    <row r="36" s="179" customFormat="1" ht="18.5" customHeight="1" spans="1:4">
      <c r="A36" s="237" t="s">
        <v>131</v>
      </c>
      <c r="B36" s="360">
        <v>8113</v>
      </c>
      <c r="C36" s="237" t="s">
        <v>132</v>
      </c>
      <c r="D36" s="360">
        <v>0</v>
      </c>
    </row>
    <row r="37" s="179" customFormat="1" ht="18.5" customHeight="1" spans="1:4">
      <c r="A37" s="237" t="s">
        <v>133</v>
      </c>
      <c r="B37" s="360">
        <v>6525</v>
      </c>
      <c r="C37" s="237" t="s">
        <v>134</v>
      </c>
      <c r="D37" s="360">
        <v>0</v>
      </c>
    </row>
    <row r="38" s="179" customFormat="1" ht="18.5" customHeight="1" spans="1:4">
      <c r="A38" s="237" t="s">
        <v>135</v>
      </c>
      <c r="B38" s="360">
        <v>0</v>
      </c>
      <c r="C38" s="237" t="s">
        <v>136</v>
      </c>
      <c r="D38" s="360">
        <v>0</v>
      </c>
    </row>
    <row r="39" s="179" customFormat="1" ht="18.5" customHeight="1" spans="1:4">
      <c r="A39" s="237" t="s">
        <v>137</v>
      </c>
      <c r="B39" s="360">
        <v>43188</v>
      </c>
      <c r="C39" s="237" t="s">
        <v>138</v>
      </c>
      <c r="D39" s="360">
        <v>0</v>
      </c>
    </row>
    <row r="40" s="179" customFormat="1" ht="18.5" customHeight="1" spans="1:4">
      <c r="A40" s="237" t="s">
        <v>139</v>
      </c>
      <c r="B40" s="360">
        <v>7491</v>
      </c>
      <c r="C40" s="237" t="s">
        <v>140</v>
      </c>
      <c r="D40" s="360">
        <v>0</v>
      </c>
    </row>
    <row r="41" s="179" customFormat="1" ht="18.5" customHeight="1" spans="1:4">
      <c r="A41" s="237" t="s">
        <v>141</v>
      </c>
      <c r="B41" s="360">
        <v>0</v>
      </c>
      <c r="C41" s="237" t="s">
        <v>142</v>
      </c>
      <c r="D41" s="360">
        <v>0</v>
      </c>
    </row>
    <row r="42" s="179" customFormat="1" ht="18.5" customHeight="1" spans="1:4">
      <c r="A42" s="237" t="s">
        <v>143</v>
      </c>
      <c r="B42" s="360">
        <v>0</v>
      </c>
      <c r="C42" s="237" t="s">
        <v>144</v>
      </c>
      <c r="D42" s="360">
        <v>0</v>
      </c>
    </row>
    <row r="43" s="179" customFormat="1" ht="18.5" customHeight="1" spans="1:4">
      <c r="A43" s="237" t="s">
        <v>145</v>
      </c>
      <c r="B43" s="360">
        <v>0</v>
      </c>
      <c r="C43" s="237" t="s">
        <v>146</v>
      </c>
      <c r="D43" s="360">
        <v>0</v>
      </c>
    </row>
    <row r="44" s="179" customFormat="1" ht="18.5" customHeight="1" spans="1:4">
      <c r="A44" s="237" t="s">
        <v>147</v>
      </c>
      <c r="B44" s="360">
        <v>0</v>
      </c>
      <c r="C44" s="237" t="s">
        <v>148</v>
      </c>
      <c r="D44" s="360">
        <v>0</v>
      </c>
    </row>
    <row r="45" s="179" customFormat="1" ht="18.5" customHeight="1" spans="1:4">
      <c r="A45" s="237" t="s">
        <v>149</v>
      </c>
      <c r="B45" s="360">
        <v>20908</v>
      </c>
      <c r="C45" s="237" t="s">
        <v>150</v>
      </c>
      <c r="D45" s="360">
        <v>0</v>
      </c>
    </row>
    <row r="46" s="179" customFormat="1" ht="18.5" customHeight="1" spans="1:4">
      <c r="A46" s="237" t="s">
        <v>151</v>
      </c>
      <c r="B46" s="360">
        <v>0</v>
      </c>
      <c r="C46" s="237" t="s">
        <v>152</v>
      </c>
      <c r="D46" s="360">
        <v>0</v>
      </c>
    </row>
    <row r="47" s="179" customFormat="1" ht="18.5" customHeight="1" spans="1:4">
      <c r="A47" s="237" t="s">
        <v>153</v>
      </c>
      <c r="B47" s="360">
        <v>1262</v>
      </c>
      <c r="C47" s="237" t="s">
        <v>154</v>
      </c>
      <c r="D47" s="360">
        <v>0</v>
      </c>
    </row>
    <row r="48" s="179" customFormat="1" ht="18.5" customHeight="1" spans="1:4">
      <c r="A48" s="237" t="s">
        <v>155</v>
      </c>
      <c r="B48" s="360">
        <v>0</v>
      </c>
      <c r="C48" s="237" t="s">
        <v>156</v>
      </c>
      <c r="D48" s="360">
        <v>0</v>
      </c>
    </row>
    <row r="49" s="179" customFormat="1" ht="18.5" customHeight="1" spans="1:4">
      <c r="A49" s="237" t="s">
        <v>157</v>
      </c>
      <c r="B49" s="360">
        <v>-2086</v>
      </c>
      <c r="C49" s="237" t="s">
        <v>158</v>
      </c>
      <c r="D49" s="360">
        <v>0</v>
      </c>
    </row>
    <row r="50" s="179" customFormat="1" ht="18.5" customHeight="1" spans="1:4">
      <c r="A50" s="237" t="s">
        <v>159</v>
      </c>
      <c r="B50" s="360">
        <v>511</v>
      </c>
      <c r="C50" s="237" t="s">
        <v>160</v>
      </c>
      <c r="D50" s="360">
        <v>0</v>
      </c>
    </row>
    <row r="51" s="179" customFormat="1" ht="18.5" customHeight="1" spans="1:4">
      <c r="A51" s="237" t="s">
        <v>161</v>
      </c>
      <c r="B51" s="360">
        <v>0</v>
      </c>
      <c r="C51" s="237" t="s">
        <v>162</v>
      </c>
      <c r="D51" s="360">
        <v>0</v>
      </c>
    </row>
    <row r="52" s="179" customFormat="1" ht="18.5" customHeight="1" spans="1:4">
      <c r="A52" s="237" t="s">
        <v>163</v>
      </c>
      <c r="B52" s="360">
        <v>3530</v>
      </c>
      <c r="C52" s="237" t="s">
        <v>164</v>
      </c>
      <c r="D52" s="360">
        <v>0</v>
      </c>
    </row>
    <row r="53" s="179" customFormat="1" ht="18.5" customHeight="1" spans="1:4">
      <c r="A53" s="232" t="s">
        <v>165</v>
      </c>
      <c r="B53" s="359">
        <f>SUM(B54:B74)</f>
        <v>55776</v>
      </c>
      <c r="C53" s="232" t="s">
        <v>166</v>
      </c>
      <c r="D53" s="360">
        <f>SUM(D54:D74)</f>
        <v>0</v>
      </c>
    </row>
    <row r="54" s="179" customFormat="1" ht="18.5" customHeight="1" spans="1:4">
      <c r="A54" s="237" t="s">
        <v>167</v>
      </c>
      <c r="B54" s="360">
        <v>756</v>
      </c>
      <c r="C54" s="237" t="s">
        <v>167</v>
      </c>
      <c r="D54" s="360">
        <v>0</v>
      </c>
    </row>
    <row r="55" s="179" customFormat="1" ht="18.5" customHeight="1" spans="1:4">
      <c r="A55" s="237" t="s">
        <v>168</v>
      </c>
      <c r="B55" s="360">
        <v>0</v>
      </c>
      <c r="C55" s="237" t="s">
        <v>168</v>
      </c>
      <c r="D55" s="360">
        <v>0</v>
      </c>
    </row>
    <row r="56" s="179" customFormat="1" ht="18.5" customHeight="1" spans="1:4">
      <c r="A56" s="237" t="s">
        <v>169</v>
      </c>
      <c r="B56" s="360">
        <v>0</v>
      </c>
      <c r="C56" s="237" t="s">
        <v>169</v>
      </c>
      <c r="D56" s="360">
        <v>0</v>
      </c>
    </row>
    <row r="57" s="179" customFormat="1" ht="18.5" customHeight="1" spans="1:4">
      <c r="A57" s="237" t="s">
        <v>170</v>
      </c>
      <c r="B57" s="360">
        <v>0</v>
      </c>
      <c r="C57" s="237" t="s">
        <v>170</v>
      </c>
      <c r="D57" s="360">
        <v>0</v>
      </c>
    </row>
    <row r="58" s="179" customFormat="1" ht="18.5" customHeight="1" spans="1:4">
      <c r="A58" s="237" t="s">
        <v>171</v>
      </c>
      <c r="B58" s="360">
        <v>0</v>
      </c>
      <c r="C58" s="237" t="s">
        <v>171</v>
      </c>
      <c r="D58" s="360">
        <v>0</v>
      </c>
    </row>
    <row r="59" s="179" customFormat="1" ht="18.5" customHeight="1" spans="1:4">
      <c r="A59" s="237" t="s">
        <v>172</v>
      </c>
      <c r="B59" s="360">
        <v>136</v>
      </c>
      <c r="C59" s="237" t="s">
        <v>172</v>
      </c>
      <c r="D59" s="360">
        <v>0</v>
      </c>
    </row>
    <row r="60" s="179" customFormat="1" ht="18.5" customHeight="1" spans="1:4">
      <c r="A60" s="237" t="s">
        <v>173</v>
      </c>
      <c r="B60" s="360">
        <v>29</v>
      </c>
      <c r="C60" s="237" t="s">
        <v>173</v>
      </c>
      <c r="D60" s="360">
        <v>0</v>
      </c>
    </row>
    <row r="61" s="179" customFormat="1" ht="18.5" customHeight="1" spans="1:4">
      <c r="A61" s="237" t="s">
        <v>174</v>
      </c>
      <c r="B61" s="360">
        <v>0</v>
      </c>
      <c r="C61" s="237" t="s">
        <v>174</v>
      </c>
      <c r="D61" s="360">
        <v>0</v>
      </c>
    </row>
    <row r="62" s="179" customFormat="1" ht="18.5" customHeight="1" spans="1:4">
      <c r="A62" s="237" t="s">
        <v>175</v>
      </c>
      <c r="B62" s="360">
        <v>802</v>
      </c>
      <c r="C62" s="237" t="s">
        <v>175</v>
      </c>
      <c r="D62" s="360">
        <v>0</v>
      </c>
    </row>
    <row r="63" s="179" customFormat="1" ht="18.5" customHeight="1" spans="1:4">
      <c r="A63" s="237" t="s">
        <v>176</v>
      </c>
      <c r="B63" s="360">
        <v>4081</v>
      </c>
      <c r="C63" s="237" t="s">
        <v>176</v>
      </c>
      <c r="D63" s="360">
        <v>0</v>
      </c>
    </row>
    <row r="64" s="179" customFormat="1" ht="18.5" customHeight="1" spans="1:4">
      <c r="A64" s="237" t="s">
        <v>177</v>
      </c>
      <c r="B64" s="360">
        <v>3021</v>
      </c>
      <c r="C64" s="237" t="s">
        <v>177</v>
      </c>
      <c r="D64" s="360">
        <v>0</v>
      </c>
    </row>
    <row r="65" s="179" customFormat="1" ht="18.5" customHeight="1" spans="1:4">
      <c r="A65" s="237" t="s">
        <v>178</v>
      </c>
      <c r="B65" s="360">
        <v>33131</v>
      </c>
      <c r="C65" s="237" t="s">
        <v>178</v>
      </c>
      <c r="D65" s="360">
        <v>0</v>
      </c>
    </row>
    <row r="66" s="179" customFormat="1" ht="18.5" customHeight="1" spans="1:4">
      <c r="A66" s="237" t="s">
        <v>179</v>
      </c>
      <c r="B66" s="360">
        <v>0</v>
      </c>
      <c r="C66" s="237" t="s">
        <v>179</v>
      </c>
      <c r="D66" s="360">
        <v>0</v>
      </c>
    </row>
    <row r="67" s="179" customFormat="1" ht="18.5" customHeight="1" spans="1:4">
      <c r="A67" s="237" t="s">
        <v>180</v>
      </c>
      <c r="B67" s="360">
        <v>238</v>
      </c>
      <c r="C67" s="237" t="s">
        <v>180</v>
      </c>
      <c r="D67" s="360">
        <v>0</v>
      </c>
    </row>
    <row r="68" s="179" customFormat="1" ht="18.5" customHeight="1" spans="1:4">
      <c r="A68" s="237" t="s">
        <v>181</v>
      </c>
      <c r="B68" s="360">
        <v>100</v>
      </c>
      <c r="C68" s="237" t="s">
        <v>181</v>
      </c>
      <c r="D68" s="360">
        <v>0</v>
      </c>
    </row>
    <row r="69" s="179" customFormat="1" ht="18.5" customHeight="1" spans="1:4">
      <c r="A69" s="237" t="s">
        <v>182</v>
      </c>
      <c r="B69" s="360">
        <v>0</v>
      </c>
      <c r="C69" s="237" t="s">
        <v>182</v>
      </c>
      <c r="D69" s="360">
        <v>0</v>
      </c>
    </row>
    <row r="70" s="179" customFormat="1" ht="18.5" customHeight="1" spans="1:4">
      <c r="A70" s="237" t="s">
        <v>183</v>
      </c>
      <c r="B70" s="360">
        <v>-27</v>
      </c>
      <c r="C70" s="237" t="s">
        <v>183</v>
      </c>
      <c r="D70" s="360">
        <v>0</v>
      </c>
    </row>
    <row r="71" s="179" customFormat="1" ht="18.5" customHeight="1" spans="1:4">
      <c r="A71" s="237" t="s">
        <v>184</v>
      </c>
      <c r="B71" s="360">
        <v>10577</v>
      </c>
      <c r="C71" s="237" t="s">
        <v>184</v>
      </c>
      <c r="D71" s="360">
        <v>0</v>
      </c>
    </row>
    <row r="72" s="179" customFormat="1" ht="18.5" customHeight="1" spans="1:4">
      <c r="A72" s="237" t="s">
        <v>185</v>
      </c>
      <c r="B72" s="360">
        <v>0</v>
      </c>
      <c r="C72" s="237" t="s">
        <v>185</v>
      </c>
      <c r="D72" s="360">
        <v>0</v>
      </c>
    </row>
    <row r="73" s="179" customFormat="1" ht="18.5" customHeight="1" spans="1:4">
      <c r="A73" s="237" t="s">
        <v>186</v>
      </c>
      <c r="B73" s="360">
        <v>2719</v>
      </c>
      <c r="C73" s="237" t="s">
        <v>186</v>
      </c>
      <c r="D73" s="360">
        <v>0</v>
      </c>
    </row>
    <row r="74" s="179" customFormat="1" ht="18.5" customHeight="1" spans="1:4">
      <c r="A74" s="237" t="s">
        <v>187</v>
      </c>
      <c r="B74" s="360">
        <v>213</v>
      </c>
      <c r="C74" s="237" t="s">
        <v>188</v>
      </c>
      <c r="D74" s="360">
        <v>0</v>
      </c>
    </row>
    <row r="75" s="179" customFormat="1" ht="18.5" customHeight="1" spans="1:4">
      <c r="A75" s="232" t="s">
        <v>189</v>
      </c>
      <c r="B75" s="360">
        <f>SUM(B76:B77)</f>
        <v>0</v>
      </c>
      <c r="C75" s="232" t="s">
        <v>190</v>
      </c>
      <c r="D75" s="359">
        <f>SUM(D76:D77)</f>
        <v>22029</v>
      </c>
    </row>
    <row r="76" ht="18.5" customHeight="1" spans="1:4">
      <c r="A76" s="237" t="s">
        <v>191</v>
      </c>
      <c r="B76" s="360">
        <v>0</v>
      </c>
      <c r="C76" s="237" t="s">
        <v>192</v>
      </c>
      <c r="D76" s="360">
        <v>11</v>
      </c>
    </row>
    <row r="77" ht="18.5" customHeight="1" spans="1:4">
      <c r="A77" s="237" t="s">
        <v>193</v>
      </c>
      <c r="B77" s="360">
        <v>0</v>
      </c>
      <c r="C77" s="237" t="s">
        <v>194</v>
      </c>
      <c r="D77" s="360">
        <v>22018</v>
      </c>
    </row>
    <row r="78" ht="18.5" customHeight="1" spans="1:4">
      <c r="A78" s="232" t="s">
        <v>195</v>
      </c>
      <c r="B78" s="359">
        <v>16273</v>
      </c>
      <c r="C78" s="237"/>
      <c r="D78" s="360"/>
    </row>
    <row r="79" ht="18.5" customHeight="1" spans="1:4">
      <c r="A79" s="232" t="s">
        <v>196</v>
      </c>
      <c r="B79" s="359">
        <f>SUM(B80:B82)</f>
        <v>45500</v>
      </c>
      <c r="C79" s="232" t="s">
        <v>197</v>
      </c>
      <c r="D79" s="360">
        <v>0</v>
      </c>
    </row>
    <row r="80" ht="18.5" customHeight="1" spans="1:4">
      <c r="A80" s="237" t="s">
        <v>198</v>
      </c>
      <c r="B80" s="360">
        <v>40000</v>
      </c>
      <c r="C80" s="237"/>
      <c r="D80" s="360"/>
    </row>
    <row r="81" ht="18.5" customHeight="1" spans="1:4">
      <c r="A81" s="237" t="s">
        <v>199</v>
      </c>
      <c r="B81" s="360">
        <v>5500</v>
      </c>
      <c r="C81" s="237"/>
      <c r="D81" s="360"/>
    </row>
    <row r="82" ht="18.5" customHeight="1" spans="1:4">
      <c r="A82" s="237" t="s">
        <v>200</v>
      </c>
      <c r="B82" s="360">
        <v>0</v>
      </c>
      <c r="C82" s="237"/>
      <c r="D82" s="360"/>
    </row>
    <row r="83" ht="18.5" customHeight="1" spans="1:4">
      <c r="A83" s="232" t="s">
        <v>201</v>
      </c>
      <c r="B83" s="360">
        <f>B84</f>
        <v>0</v>
      </c>
      <c r="C83" s="232" t="s">
        <v>202</v>
      </c>
      <c r="D83" s="359">
        <f>D84</f>
        <v>149499</v>
      </c>
    </row>
    <row r="84" ht="18.5" customHeight="1" spans="1:4">
      <c r="A84" s="232" t="s">
        <v>203</v>
      </c>
      <c r="B84" s="360">
        <f>B85</f>
        <v>0</v>
      </c>
      <c r="C84" s="232" t="s">
        <v>204</v>
      </c>
      <c r="D84" s="360">
        <f>SUM(D85:D88)</f>
        <v>149499</v>
      </c>
    </row>
    <row r="85" ht="18.5" customHeight="1" spans="1:4">
      <c r="A85" s="232" t="s">
        <v>205</v>
      </c>
      <c r="B85" s="360">
        <f>SUM(B86:B89)</f>
        <v>0</v>
      </c>
      <c r="C85" s="237" t="s">
        <v>206</v>
      </c>
      <c r="D85" s="360">
        <v>144999</v>
      </c>
    </row>
    <row r="86" ht="18.5" customHeight="1" spans="1:4">
      <c r="A86" s="237" t="s">
        <v>207</v>
      </c>
      <c r="B86" s="360">
        <v>0</v>
      </c>
      <c r="C86" s="237" t="s">
        <v>208</v>
      </c>
      <c r="D86" s="360">
        <v>0</v>
      </c>
    </row>
    <row r="87" ht="18.5" customHeight="1" spans="1:4">
      <c r="A87" s="237" t="s">
        <v>209</v>
      </c>
      <c r="B87" s="360">
        <v>0</v>
      </c>
      <c r="C87" s="237" t="s">
        <v>210</v>
      </c>
      <c r="D87" s="360">
        <v>0</v>
      </c>
    </row>
    <row r="88" ht="18.5" customHeight="1" spans="1:4">
      <c r="A88" s="237" t="s">
        <v>211</v>
      </c>
      <c r="B88" s="360">
        <v>0</v>
      </c>
      <c r="C88" s="237" t="s">
        <v>212</v>
      </c>
      <c r="D88" s="360">
        <v>4500</v>
      </c>
    </row>
    <row r="89" ht="18.5" customHeight="1" spans="1:4">
      <c r="A89" s="237" t="s">
        <v>213</v>
      </c>
      <c r="B89" s="360">
        <v>0</v>
      </c>
      <c r="C89" s="237"/>
      <c r="D89" s="360"/>
    </row>
    <row r="90" ht="18.5" customHeight="1" spans="1:4">
      <c r="A90" s="232" t="s">
        <v>214</v>
      </c>
      <c r="B90" s="359">
        <f>B91</f>
        <v>162295</v>
      </c>
      <c r="C90" s="232" t="s">
        <v>215</v>
      </c>
      <c r="D90" s="360">
        <f>SUM(D91:D94)</f>
        <v>0</v>
      </c>
    </row>
    <row r="91" ht="18.5" customHeight="1" spans="1:4">
      <c r="A91" s="232" t="s">
        <v>216</v>
      </c>
      <c r="B91" s="360">
        <f>SUM(B92:B95)</f>
        <v>162295</v>
      </c>
      <c r="C91" s="237" t="s">
        <v>217</v>
      </c>
      <c r="D91" s="360">
        <v>0</v>
      </c>
    </row>
    <row r="92" ht="18.5" customHeight="1" spans="1:4">
      <c r="A92" s="237" t="s">
        <v>218</v>
      </c>
      <c r="B92" s="360">
        <v>161299</v>
      </c>
      <c r="C92" s="237" t="s">
        <v>219</v>
      </c>
      <c r="D92" s="360">
        <v>0</v>
      </c>
    </row>
    <row r="93" ht="18.5" customHeight="1" spans="1:4">
      <c r="A93" s="237" t="s">
        <v>220</v>
      </c>
      <c r="B93" s="360">
        <v>0</v>
      </c>
      <c r="C93" s="237" t="s">
        <v>221</v>
      </c>
      <c r="D93" s="360">
        <v>0</v>
      </c>
    </row>
    <row r="94" ht="18.5" customHeight="1" spans="1:4">
      <c r="A94" s="237" t="s">
        <v>222</v>
      </c>
      <c r="B94" s="360">
        <v>996</v>
      </c>
      <c r="C94" s="237" t="s">
        <v>223</v>
      </c>
      <c r="D94" s="360">
        <v>0</v>
      </c>
    </row>
    <row r="95" ht="18.5" customHeight="1" spans="1:4">
      <c r="A95" s="237" t="s">
        <v>224</v>
      </c>
      <c r="B95" s="360">
        <v>0</v>
      </c>
      <c r="C95" s="232" t="s">
        <v>225</v>
      </c>
      <c r="D95" s="359">
        <f>D96</f>
        <v>40750</v>
      </c>
    </row>
    <row r="96" ht="18.5" customHeight="1" spans="1:4">
      <c r="A96" s="237"/>
      <c r="B96" s="360"/>
      <c r="C96" s="237" t="s">
        <v>226</v>
      </c>
      <c r="D96" s="360">
        <v>40750</v>
      </c>
    </row>
    <row r="97" ht="18.5" customHeight="1" spans="1:4">
      <c r="A97" s="232" t="s">
        <v>227</v>
      </c>
      <c r="B97" s="359">
        <v>586</v>
      </c>
      <c r="C97" s="232" t="s">
        <v>228</v>
      </c>
      <c r="D97" s="359">
        <v>721</v>
      </c>
    </row>
    <row r="98" ht="18.5" customHeight="1" spans="1:4">
      <c r="A98" s="232" t="s">
        <v>229</v>
      </c>
      <c r="B98" s="359">
        <f>B99</f>
        <v>5000</v>
      </c>
      <c r="C98" s="232" t="s">
        <v>230</v>
      </c>
      <c r="D98" s="360">
        <f>D99</f>
        <v>0</v>
      </c>
    </row>
    <row r="99" ht="18.5" customHeight="1" spans="1:4">
      <c r="A99" s="232" t="s">
        <v>231</v>
      </c>
      <c r="B99" s="359">
        <f>SUM(B100:B102)</f>
        <v>5000</v>
      </c>
      <c r="C99" s="232" t="s">
        <v>232</v>
      </c>
      <c r="D99" s="360">
        <f>SUM(D100:D102)</f>
        <v>0</v>
      </c>
    </row>
    <row r="100" ht="18.5" customHeight="1" spans="1:4">
      <c r="A100" s="237" t="s">
        <v>233</v>
      </c>
      <c r="B100" s="360">
        <v>5000</v>
      </c>
      <c r="C100" s="237" t="s">
        <v>234</v>
      </c>
      <c r="D100" s="360">
        <v>0</v>
      </c>
    </row>
    <row r="101" ht="18.5" customHeight="1" spans="1:4">
      <c r="A101" s="237" t="s">
        <v>235</v>
      </c>
      <c r="B101" s="360">
        <v>0</v>
      </c>
      <c r="C101" s="237" t="s">
        <v>236</v>
      </c>
      <c r="D101" s="360">
        <v>0</v>
      </c>
    </row>
    <row r="102" ht="18.5" customHeight="1" spans="1:4">
      <c r="A102" s="237" t="s">
        <v>237</v>
      </c>
      <c r="B102" s="360">
        <v>0</v>
      </c>
      <c r="C102" s="237" t="s">
        <v>238</v>
      </c>
      <c r="D102" s="360">
        <v>0</v>
      </c>
    </row>
    <row r="103" ht="18.5" customHeight="1" spans="1:4">
      <c r="A103" s="358" t="s">
        <v>239</v>
      </c>
      <c r="B103" s="359">
        <f>SUM(B5:B6,B75,B78:B79,B83,B90,B97:B98)</f>
        <v>803202</v>
      </c>
      <c r="C103" s="358" t="s">
        <v>240</v>
      </c>
      <c r="D103" s="359">
        <f>D5+D6+D75+D83+D90+D95+D97+D99</f>
        <v>803202</v>
      </c>
    </row>
  </sheetData>
  <mergeCells count="2">
    <mergeCell ref="A2:D2"/>
    <mergeCell ref="C3:D3"/>
  </mergeCells>
  <printOptions horizontalCentered="1"/>
  <pageMargins left="0.66875" right="0.66875" top="0.786805555555556" bottom="0.786805555555556" header="0.786805555555556" footer="0.393055555555556"/>
  <pageSetup paperSize="9" scale="73" firstPageNumber="0" fitToHeight="0" orientation="portrait" blackAndWhite="1" useFirstPageNumber="1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5"/>
  </sheetPr>
  <dimension ref="A1:F80"/>
  <sheetViews>
    <sheetView showGridLines="0" showZeros="0" view="pageBreakPreview" zoomScaleNormal="100" zoomScaleSheetLayoutView="100" workbookViewId="0">
      <selection activeCell="A2" sqref="A2:F2"/>
    </sheetView>
  </sheetViews>
  <sheetFormatPr defaultColWidth="9" defaultRowHeight="15" customHeight="1" outlineLevelCol="5"/>
  <cols>
    <col min="1" max="1" width="39.95" style="369" customWidth="1"/>
    <col min="2" max="2" width="11.775" style="369" customWidth="1"/>
    <col min="3" max="3" width="11.55" style="369" customWidth="1"/>
    <col min="4" max="4" width="9.66666666666667" style="369" customWidth="1"/>
    <col min="5" max="5" width="11.775" style="369" customWidth="1"/>
    <col min="6" max="6" width="11.3833333333333" style="369" customWidth="1"/>
    <col min="7" max="7" width="9" style="369" customWidth="1"/>
    <col min="8" max="16384" width="9" style="369"/>
  </cols>
  <sheetData>
    <row r="1" s="208" customFormat="1" ht="24" customHeight="1" spans="1:6">
      <c r="A1" s="387" t="s">
        <v>241</v>
      </c>
      <c r="B1" s="372"/>
      <c r="C1" s="372"/>
      <c r="D1" s="372"/>
      <c r="E1" s="372"/>
      <c r="F1" s="219"/>
    </row>
    <row r="2" s="363" customFormat="1" ht="34" customHeight="1" spans="1:6">
      <c r="A2" s="374" t="s">
        <v>242</v>
      </c>
      <c r="B2" s="374"/>
      <c r="C2" s="374"/>
      <c r="D2" s="374"/>
      <c r="E2" s="374"/>
      <c r="F2" s="374"/>
    </row>
    <row r="3" s="364" customFormat="1" ht="27" customHeight="1" spans="5:6">
      <c r="E3" s="388" t="s">
        <v>2</v>
      </c>
      <c r="F3" s="388"/>
    </row>
    <row r="4" s="365" customFormat="1" ht="30" customHeight="1" spans="1:6">
      <c r="A4" s="226" t="s">
        <v>3</v>
      </c>
      <c r="B4" s="227" t="s">
        <v>4</v>
      </c>
      <c r="C4" s="228" t="s">
        <v>5</v>
      </c>
      <c r="D4" s="229" t="s">
        <v>6</v>
      </c>
      <c r="E4" s="123" t="s">
        <v>7</v>
      </c>
      <c r="F4" s="123" t="s">
        <v>8</v>
      </c>
    </row>
    <row r="5" s="366" customFormat="1" ht="22" customHeight="1" spans="1:6">
      <c r="A5" s="389" t="s">
        <v>9</v>
      </c>
      <c r="B5" s="390">
        <f>SUM(B6:B21)</f>
        <v>28858</v>
      </c>
      <c r="C5" s="390">
        <f>SUM(C6:C21)</f>
        <v>26500</v>
      </c>
      <c r="D5" s="390">
        <f>SUM(D6:D21)</f>
        <v>26594</v>
      </c>
      <c r="E5" s="391">
        <f>D5/C5*100</f>
        <v>100.354716981132</v>
      </c>
      <c r="F5" s="391">
        <v>9.05437546133</v>
      </c>
    </row>
    <row r="6" s="366" customFormat="1" ht="22" customHeight="1" spans="1:6">
      <c r="A6" s="392" t="s">
        <v>10</v>
      </c>
      <c r="B6" s="393">
        <v>6401</v>
      </c>
      <c r="C6" s="393">
        <v>8400</v>
      </c>
      <c r="D6" s="393">
        <v>8802</v>
      </c>
      <c r="E6" s="394">
        <f t="shared" ref="E6:E32" si="0">IFERROR(D6/C6*100,)</f>
        <v>104.785714285714</v>
      </c>
      <c r="F6" s="394">
        <v>28.010471204188</v>
      </c>
    </row>
    <row r="7" s="366" customFormat="1" ht="22" customHeight="1" spans="1:6">
      <c r="A7" s="392" t="s">
        <v>11</v>
      </c>
      <c r="B7" s="393">
        <v>800</v>
      </c>
      <c r="C7" s="393">
        <v>1020</v>
      </c>
      <c r="D7" s="393">
        <v>1041</v>
      </c>
      <c r="E7" s="394">
        <f t="shared" si="0"/>
        <v>102.058823529412</v>
      </c>
      <c r="F7" s="394">
        <v>18.700114025086</v>
      </c>
    </row>
    <row r="8" s="366" customFormat="1" ht="22" customHeight="1" spans="1:6">
      <c r="A8" s="392" t="s">
        <v>12</v>
      </c>
      <c r="B8" s="393">
        <v>0</v>
      </c>
      <c r="C8" s="393">
        <v>0</v>
      </c>
      <c r="D8" s="393">
        <v>0</v>
      </c>
      <c r="E8" s="394">
        <f t="shared" si="0"/>
        <v>0</v>
      </c>
      <c r="F8" s="394"/>
    </row>
    <row r="9" s="366" customFormat="1" ht="22" customHeight="1" spans="1:6">
      <c r="A9" s="392" t="s">
        <v>13</v>
      </c>
      <c r="B9" s="393">
        <v>1020</v>
      </c>
      <c r="C9" s="393">
        <v>700</v>
      </c>
      <c r="D9" s="393">
        <v>673</v>
      </c>
      <c r="E9" s="394">
        <f t="shared" si="0"/>
        <v>96.1428571428571</v>
      </c>
      <c r="F9" s="394">
        <v>-31.0450819672131</v>
      </c>
    </row>
    <row r="10" s="366" customFormat="1" ht="22" customHeight="1" spans="1:6">
      <c r="A10" s="392" t="s">
        <v>14</v>
      </c>
      <c r="B10" s="393">
        <v>1100</v>
      </c>
      <c r="C10" s="393">
        <v>1100</v>
      </c>
      <c r="D10" s="393">
        <v>1093</v>
      </c>
      <c r="E10" s="394">
        <f t="shared" si="0"/>
        <v>99.3636363636364</v>
      </c>
      <c r="F10" s="394">
        <v>8.43253968254</v>
      </c>
    </row>
    <row r="11" s="366" customFormat="1" ht="22" customHeight="1" spans="1:6">
      <c r="A11" s="392" t="s">
        <v>15</v>
      </c>
      <c r="B11" s="393">
        <v>900</v>
      </c>
      <c r="C11" s="393">
        <v>1100</v>
      </c>
      <c r="D11" s="393">
        <v>1127</v>
      </c>
      <c r="E11" s="394">
        <f t="shared" si="0"/>
        <v>102.454545454545</v>
      </c>
      <c r="F11" s="394">
        <v>2.268602540835</v>
      </c>
    </row>
    <row r="12" s="366" customFormat="1" ht="22" customHeight="1" spans="1:6">
      <c r="A12" s="392" t="s">
        <v>16</v>
      </c>
      <c r="B12" s="393">
        <v>450</v>
      </c>
      <c r="C12" s="393">
        <v>480</v>
      </c>
      <c r="D12" s="393">
        <v>487</v>
      </c>
      <c r="E12" s="394">
        <f t="shared" si="0"/>
        <v>101.458333333333</v>
      </c>
      <c r="F12" s="394">
        <v>9.93227990970701</v>
      </c>
    </row>
    <row r="13" s="366" customFormat="1" ht="22" customHeight="1" spans="1:6">
      <c r="A13" s="392" t="s">
        <v>17</v>
      </c>
      <c r="B13" s="393">
        <v>400</v>
      </c>
      <c r="C13" s="393">
        <v>400</v>
      </c>
      <c r="D13" s="393">
        <v>379</v>
      </c>
      <c r="E13" s="394">
        <f t="shared" si="0"/>
        <v>94.75</v>
      </c>
      <c r="F13" s="394">
        <v>35.357142857143</v>
      </c>
    </row>
    <row r="14" s="366" customFormat="1" ht="22" customHeight="1" spans="1:6">
      <c r="A14" s="392" t="s">
        <v>18</v>
      </c>
      <c r="B14" s="393">
        <v>432</v>
      </c>
      <c r="C14" s="393">
        <v>800</v>
      </c>
      <c r="D14" s="393">
        <v>876</v>
      </c>
      <c r="E14" s="394">
        <f t="shared" si="0"/>
        <v>109.5</v>
      </c>
      <c r="F14" s="394">
        <v>60.146252285192</v>
      </c>
    </row>
    <row r="15" s="366" customFormat="1" ht="22" customHeight="1" spans="1:6">
      <c r="A15" s="392" t="s">
        <v>19</v>
      </c>
      <c r="B15" s="393">
        <v>948</v>
      </c>
      <c r="C15" s="393">
        <v>948</v>
      </c>
      <c r="D15" s="393">
        <v>707</v>
      </c>
      <c r="E15" s="394">
        <f t="shared" si="0"/>
        <v>74.57805907173</v>
      </c>
      <c r="F15" s="394">
        <v>-49.8936924167257</v>
      </c>
    </row>
    <row r="16" s="366" customFormat="1" ht="22" customHeight="1" spans="1:6">
      <c r="A16" s="392" t="s">
        <v>20</v>
      </c>
      <c r="B16" s="393">
        <v>999</v>
      </c>
      <c r="C16" s="393">
        <v>999</v>
      </c>
      <c r="D16" s="393">
        <v>1027</v>
      </c>
      <c r="E16" s="394">
        <f t="shared" si="0"/>
        <v>102.802802802803</v>
      </c>
      <c r="F16" s="394">
        <v>8.562367864693</v>
      </c>
    </row>
    <row r="17" s="366" customFormat="1" ht="22" customHeight="1" spans="1:6">
      <c r="A17" s="392" t="s">
        <v>21</v>
      </c>
      <c r="B17" s="393">
        <v>7500</v>
      </c>
      <c r="C17" s="393">
        <v>3900</v>
      </c>
      <c r="D17" s="393">
        <v>3455</v>
      </c>
      <c r="E17" s="394">
        <f t="shared" si="0"/>
        <v>88.5897435897436</v>
      </c>
      <c r="F17" s="394">
        <v>-35.7926036052778</v>
      </c>
    </row>
    <row r="18" s="366" customFormat="1" ht="22" customHeight="1" spans="1:6">
      <c r="A18" s="392" t="s">
        <v>22</v>
      </c>
      <c r="B18" s="393">
        <v>7855</v>
      </c>
      <c r="C18" s="393">
        <v>6600</v>
      </c>
      <c r="D18" s="393">
        <v>6898</v>
      </c>
      <c r="E18" s="394">
        <f t="shared" si="0"/>
        <v>104.515151515152</v>
      </c>
      <c r="F18" s="394">
        <v>54.145251396648</v>
      </c>
    </row>
    <row r="19" s="366" customFormat="1" ht="22" customHeight="1" spans="1:6">
      <c r="A19" s="392" t="s">
        <v>23</v>
      </c>
      <c r="B19" s="393">
        <v>0</v>
      </c>
      <c r="C19" s="393">
        <v>0</v>
      </c>
      <c r="D19" s="393">
        <v>0</v>
      </c>
      <c r="E19" s="394">
        <f t="shared" si="0"/>
        <v>0</v>
      </c>
      <c r="F19" s="394"/>
    </row>
    <row r="20" s="366" customFormat="1" ht="22" customHeight="1" spans="1:6">
      <c r="A20" s="392" t="s">
        <v>24</v>
      </c>
      <c r="B20" s="393">
        <v>53</v>
      </c>
      <c r="C20" s="393">
        <v>53</v>
      </c>
      <c r="D20" s="393">
        <v>29</v>
      </c>
      <c r="E20" s="394">
        <f t="shared" si="0"/>
        <v>54.7169811320755</v>
      </c>
      <c r="F20" s="394">
        <v>-54.6875</v>
      </c>
    </row>
    <row r="21" s="366" customFormat="1" ht="22" customHeight="1" spans="1:6">
      <c r="A21" s="392" t="s">
        <v>25</v>
      </c>
      <c r="B21" s="393">
        <v>0</v>
      </c>
      <c r="C21" s="393">
        <v>0</v>
      </c>
      <c r="D21" s="393"/>
      <c r="E21" s="394">
        <f t="shared" si="0"/>
        <v>0</v>
      </c>
      <c r="F21" s="394">
        <v>0</v>
      </c>
    </row>
    <row r="22" s="366" customFormat="1" ht="22" customHeight="1" spans="1:6">
      <c r="A22" s="389" t="s">
        <v>26</v>
      </c>
      <c r="B22" s="390">
        <f>SUM(B23:B30)</f>
        <v>23866</v>
      </c>
      <c r="C22" s="390">
        <f>SUM(C23:C30)</f>
        <v>28707</v>
      </c>
      <c r="D22" s="390">
        <f>SUM(D23:D30)</f>
        <v>29334</v>
      </c>
      <c r="E22" s="391">
        <f t="shared" si="0"/>
        <v>102.184136273383</v>
      </c>
      <c r="F22" s="391">
        <v>13.084040092521</v>
      </c>
    </row>
    <row r="23" s="366" customFormat="1" ht="22" customHeight="1" spans="1:6">
      <c r="A23" s="392" t="s">
        <v>27</v>
      </c>
      <c r="B23" s="393">
        <v>2300</v>
      </c>
      <c r="C23" s="393">
        <v>1340</v>
      </c>
      <c r="D23" s="393">
        <v>1586</v>
      </c>
      <c r="E23" s="394">
        <f t="shared" si="0"/>
        <v>118.358208955224</v>
      </c>
      <c r="F23" s="394">
        <v>-19.6555217831814</v>
      </c>
    </row>
    <row r="24" s="366" customFormat="1" ht="22" customHeight="1" spans="1:6">
      <c r="A24" s="392" t="s">
        <v>28</v>
      </c>
      <c r="B24" s="393">
        <v>4360</v>
      </c>
      <c r="C24" s="393">
        <v>4030</v>
      </c>
      <c r="D24" s="393">
        <v>4032</v>
      </c>
      <c r="E24" s="394">
        <f t="shared" si="0"/>
        <v>100.049627791563</v>
      </c>
      <c r="F24" s="394">
        <v>-7.52293577981651</v>
      </c>
    </row>
    <row r="25" s="366" customFormat="1" ht="22" customHeight="1" spans="1:6">
      <c r="A25" s="392" t="s">
        <v>29</v>
      </c>
      <c r="B25" s="393">
        <v>6874</v>
      </c>
      <c r="C25" s="393">
        <v>9016</v>
      </c>
      <c r="D25" s="393">
        <v>9016</v>
      </c>
      <c r="E25" s="394">
        <f t="shared" si="0"/>
        <v>100</v>
      </c>
      <c r="F25" s="394">
        <v>29.689298043728</v>
      </c>
    </row>
    <row r="26" s="366" customFormat="1" ht="22" customHeight="1" spans="1:6">
      <c r="A26" s="392" t="s">
        <v>30</v>
      </c>
      <c r="B26" s="393">
        <v>0</v>
      </c>
      <c r="C26" s="393">
        <v>0</v>
      </c>
      <c r="D26" s="393">
        <v>0</v>
      </c>
      <c r="E26" s="394">
        <f t="shared" si="0"/>
        <v>0</v>
      </c>
      <c r="F26" s="394"/>
    </row>
    <row r="27" s="366" customFormat="1" ht="22" customHeight="1" spans="1:6">
      <c r="A27" s="392" t="s">
        <v>31</v>
      </c>
      <c r="B27" s="393">
        <v>8234</v>
      </c>
      <c r="C27" s="393">
        <v>11515</v>
      </c>
      <c r="D27" s="393">
        <v>11628</v>
      </c>
      <c r="E27" s="394">
        <f t="shared" si="0"/>
        <v>100.981328701693</v>
      </c>
      <c r="F27" s="394">
        <v>86.525505293552</v>
      </c>
    </row>
    <row r="28" s="366" customFormat="1" ht="22" customHeight="1" spans="1:6">
      <c r="A28" s="392" t="s">
        <v>32</v>
      </c>
      <c r="B28" s="393">
        <v>650</v>
      </c>
      <c r="C28" s="393">
        <v>0</v>
      </c>
      <c r="D28" s="393">
        <v>0</v>
      </c>
      <c r="E28" s="394">
        <f t="shared" si="0"/>
        <v>0</v>
      </c>
      <c r="F28" s="394"/>
    </row>
    <row r="29" s="366" customFormat="1" ht="22" customHeight="1" spans="1:6">
      <c r="A29" s="392" t="s">
        <v>33</v>
      </c>
      <c r="B29" s="393">
        <v>0</v>
      </c>
      <c r="C29" s="393">
        <v>0</v>
      </c>
      <c r="D29" s="393">
        <v>0</v>
      </c>
      <c r="E29" s="394">
        <f t="shared" si="0"/>
        <v>0</v>
      </c>
      <c r="F29" s="394"/>
    </row>
    <row r="30" s="366" customFormat="1" ht="22" customHeight="1" spans="1:6">
      <c r="A30" s="392" t="s">
        <v>34</v>
      </c>
      <c r="B30" s="393">
        <v>1448</v>
      </c>
      <c r="C30" s="393">
        <v>2806</v>
      </c>
      <c r="D30" s="393">
        <v>3072</v>
      </c>
      <c r="E30" s="394">
        <f t="shared" si="0"/>
        <v>109.479686386315</v>
      </c>
      <c r="F30" s="394">
        <v>-52.1495327102804</v>
      </c>
    </row>
    <row r="31" s="365" customFormat="1" ht="22" customHeight="1" spans="1:6">
      <c r="A31" s="226" t="s">
        <v>35</v>
      </c>
      <c r="B31" s="390">
        <f>B5+B22</f>
        <v>52724</v>
      </c>
      <c r="C31" s="390">
        <f>C5+C22</f>
        <v>55207</v>
      </c>
      <c r="D31" s="390">
        <f>D5+D22</f>
        <v>55928</v>
      </c>
      <c r="E31" s="391">
        <f t="shared" si="0"/>
        <v>101.305993805133</v>
      </c>
      <c r="F31" s="391">
        <v>11.131423121249</v>
      </c>
    </row>
    <row r="32" s="385" customFormat="1" ht="24" customHeight="1" spans="1:6">
      <c r="A32" s="395"/>
      <c r="B32" s="395"/>
      <c r="C32" s="395"/>
      <c r="D32" s="395"/>
      <c r="E32" s="395"/>
      <c r="F32" s="395"/>
    </row>
    <row r="33" s="386" customFormat="1" ht="24" customHeight="1"/>
    <row r="34" s="386" customFormat="1" ht="24" customHeight="1" spans="6:6">
      <c r="F34" s="396"/>
    </row>
    <row r="35" s="386" customFormat="1" ht="24" customHeight="1"/>
    <row r="36" s="386" customFormat="1" ht="24" customHeight="1"/>
    <row r="37" s="386" customFormat="1" ht="24" customHeight="1"/>
    <row r="38" s="386" customFormat="1" ht="24" customHeight="1"/>
    <row r="39" s="386" customFormat="1" ht="24" customHeight="1"/>
    <row r="40" s="386" customFormat="1" ht="24" customHeight="1"/>
    <row r="41" s="386" customFormat="1" ht="24" customHeight="1"/>
    <row r="42" s="386" customFormat="1" ht="24" customHeight="1"/>
    <row r="43" s="386" customFormat="1" ht="24" customHeight="1"/>
    <row r="44" s="386" customFormat="1" ht="24" customHeight="1"/>
    <row r="45" s="386" customFormat="1" ht="24" customHeight="1"/>
    <row r="46" s="386" customFormat="1" ht="24" customHeight="1"/>
    <row r="47" s="386" customFormat="1" ht="24" customHeight="1"/>
    <row r="48" s="386" customFormat="1" ht="24" customHeight="1"/>
    <row r="49" s="386" customFormat="1" ht="24" customHeight="1"/>
    <row r="50" s="386" customFormat="1" ht="24" customHeight="1"/>
    <row r="51" s="386" customFormat="1" ht="24" customHeight="1"/>
    <row r="52" s="386" customFormat="1" ht="24" customHeight="1"/>
    <row r="53" s="386" customFormat="1" ht="24" customHeight="1"/>
    <row r="54" s="386" customFormat="1" ht="24" customHeight="1"/>
    <row r="55" s="386" customFormat="1" ht="24" customHeight="1"/>
    <row r="56" s="386" customFormat="1" ht="24" customHeight="1"/>
    <row r="57" s="386" customFormat="1" ht="24" customHeight="1"/>
    <row r="58" s="386" customFormat="1" ht="24" customHeight="1"/>
    <row r="59" s="386" customFormat="1" ht="24" customHeight="1"/>
    <row r="60" s="386" customFormat="1" ht="24" customHeight="1"/>
    <row r="61" s="386" customFormat="1" ht="24" customHeight="1"/>
    <row r="62" s="386" customFormat="1" ht="24" customHeight="1"/>
    <row r="63" s="386" customFormat="1" ht="24" customHeight="1"/>
    <row r="64" s="386" customFormat="1" ht="24" customHeight="1"/>
    <row r="65" s="386" customFormat="1" ht="24" customHeight="1"/>
    <row r="66" s="386" customFormat="1" ht="24" customHeight="1"/>
    <row r="67" s="386" customFormat="1" ht="24" customHeight="1"/>
    <row r="68" s="386" customFormat="1" ht="24" customHeight="1"/>
    <row r="69" s="386" customFormat="1" ht="24" customHeight="1"/>
    <row r="70" s="386" customFormat="1" ht="24" customHeight="1"/>
    <row r="71" s="386" customFormat="1" ht="24" customHeight="1"/>
    <row r="72" s="386" customFormat="1" ht="24" customHeight="1"/>
    <row r="73" s="386" customFormat="1" ht="24" customHeight="1"/>
    <row r="74" s="386" customFormat="1" ht="24" customHeight="1"/>
    <row r="75" s="386" customFormat="1" ht="24" customHeight="1"/>
    <row r="76" s="386" customFormat="1" ht="24" customHeight="1"/>
    <row r="77" s="386" customFormat="1" ht="24" customHeight="1"/>
    <row r="78" s="386" customFormat="1" ht="24" customHeight="1"/>
    <row r="79" s="386" customFormat="1" ht="24" customHeight="1"/>
    <row r="80" s="386" customFormat="1" ht="24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E3:F3"/>
    <mergeCell ref="A32:F32"/>
  </mergeCells>
  <printOptions horizontalCentered="1"/>
  <pageMargins left="0.393055555555556" right="0.393055555555556" top="0.629861111111111" bottom="0.590277777777778" header="0.590277777777778" footer="0.393055555555556"/>
  <pageSetup paperSize="9" firstPageNumber="0" orientation="portrait" blackAndWhite="1" useFirstPageNumber="1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5"/>
    <pageSetUpPr fitToPage="1"/>
  </sheetPr>
  <dimension ref="A1:DM1318"/>
  <sheetViews>
    <sheetView showGridLines="0" showZeros="0" view="pageBreakPreview" zoomScale="80" zoomScaleNormal="100" zoomScaleSheetLayoutView="80" workbookViewId="0">
      <selection activeCell="A2" sqref="A2:F2"/>
    </sheetView>
  </sheetViews>
  <sheetFormatPr defaultColWidth="9" defaultRowHeight="15" customHeight="1"/>
  <cols>
    <col min="1" max="1" width="44.5833333333333" style="369" customWidth="1"/>
    <col min="2" max="2" width="12.325" style="369" customWidth="1"/>
    <col min="3" max="3" width="12.1083333333333" style="370" customWidth="1"/>
    <col min="4" max="4" width="12.0833333333333" style="369" customWidth="1"/>
    <col min="5" max="5" width="11.8333333333333" style="369" customWidth="1"/>
    <col min="6" max="6" width="12.5916666666667" style="369" customWidth="1"/>
    <col min="7" max="117" width="9" style="369"/>
    <col min="118" max="16384" width="9" style="371"/>
  </cols>
  <sheetData>
    <row r="1" s="208" customFormat="1" ht="18" customHeight="1" spans="1:6">
      <c r="A1" s="372" t="s">
        <v>243</v>
      </c>
      <c r="B1" s="219"/>
      <c r="C1" s="373"/>
      <c r="D1" s="219"/>
      <c r="E1" s="219"/>
      <c r="F1" s="219"/>
    </row>
    <row r="2" s="363" customFormat="1" ht="24" customHeight="1" spans="1:6">
      <c r="A2" s="374" t="s">
        <v>244</v>
      </c>
      <c r="B2" s="374"/>
      <c r="C2" s="375"/>
      <c r="D2" s="374"/>
      <c r="E2" s="374"/>
      <c r="F2" s="374"/>
    </row>
    <row r="3" s="364" customFormat="1" ht="18" customHeight="1" spans="3:6">
      <c r="C3" s="376"/>
      <c r="F3" s="377" t="s">
        <v>2</v>
      </c>
    </row>
    <row r="4" s="365" customFormat="1" ht="33" customHeight="1" spans="1:6">
      <c r="A4" s="226" t="s">
        <v>3</v>
      </c>
      <c r="B4" s="378" t="s">
        <v>4</v>
      </c>
      <c r="C4" s="228" t="s">
        <v>5</v>
      </c>
      <c r="D4" s="379" t="s">
        <v>6</v>
      </c>
      <c r="E4" s="123" t="s">
        <v>7</v>
      </c>
      <c r="F4" s="123" t="s">
        <v>8</v>
      </c>
    </row>
    <row r="5" s="366" customFormat="1" ht="16" customHeight="1" spans="1:6">
      <c r="A5" s="243" t="s">
        <v>38</v>
      </c>
      <c r="B5" s="380">
        <v>39579</v>
      </c>
      <c r="C5" s="380">
        <f>SUM(C6+C18+C27+C38+C49+C60+C71+C79+C88+C101+C110+C121+C133+C140+C148+C154+C161+C168+C175+C182+C189+C197+C203+C209+C216+C231)</f>
        <v>51581</v>
      </c>
      <c r="D5" s="380">
        <f>SUM(D6+D18+D27+D38+D49+D60+D71+D79+D88+D101+D110+D121+D133+D140+D148+D154+D161+D168+D175+D182+D189+D197+D203+D209+D216+D231)</f>
        <v>52599</v>
      </c>
      <c r="E5" s="239">
        <f t="shared" ref="E5:E68" si="0">IFERROR(D5/C5*100,)</f>
        <v>101.973594928365</v>
      </c>
      <c r="F5" s="239">
        <v>2.082443814773</v>
      </c>
    </row>
    <row r="6" s="367" customFormat="1" ht="16" customHeight="1" spans="1:117">
      <c r="A6" s="242" t="s">
        <v>245</v>
      </c>
      <c r="B6" s="381">
        <v>1233</v>
      </c>
      <c r="C6" s="381">
        <f>SUM(C7:C17)</f>
        <v>1423</v>
      </c>
      <c r="D6" s="381">
        <f>SUM(D7:D17)</f>
        <v>1423</v>
      </c>
      <c r="E6" s="234">
        <f t="shared" si="0"/>
        <v>100</v>
      </c>
      <c r="F6" s="234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  <c r="X6" s="366"/>
      <c r="Y6" s="366"/>
      <c r="Z6" s="366"/>
      <c r="AA6" s="366"/>
      <c r="AB6" s="366"/>
      <c r="AC6" s="366"/>
      <c r="AD6" s="366"/>
      <c r="AE6" s="366"/>
      <c r="AF6" s="366"/>
      <c r="AG6" s="366"/>
      <c r="AH6" s="366"/>
      <c r="AI6" s="366"/>
      <c r="AJ6" s="366"/>
      <c r="AK6" s="366"/>
      <c r="AL6" s="366"/>
      <c r="AM6" s="366"/>
      <c r="AN6" s="366"/>
      <c r="AO6" s="366"/>
      <c r="AP6" s="366"/>
      <c r="AQ6" s="366"/>
      <c r="AR6" s="366"/>
      <c r="AS6" s="366"/>
      <c r="AT6" s="366"/>
      <c r="AU6" s="366"/>
      <c r="AV6" s="366"/>
      <c r="AW6" s="366"/>
      <c r="AX6" s="366"/>
      <c r="AY6" s="366"/>
      <c r="AZ6" s="366"/>
      <c r="BA6" s="366"/>
      <c r="BB6" s="366"/>
      <c r="BC6" s="366"/>
      <c r="BD6" s="366"/>
      <c r="BE6" s="366"/>
      <c r="BF6" s="366"/>
      <c r="BG6" s="366"/>
      <c r="BH6" s="366"/>
      <c r="BI6" s="366"/>
      <c r="BJ6" s="366"/>
      <c r="BK6" s="366"/>
      <c r="BL6" s="366"/>
      <c r="BM6" s="366"/>
      <c r="BN6" s="366"/>
      <c r="BO6" s="366"/>
      <c r="BP6" s="366"/>
      <c r="BQ6" s="366"/>
      <c r="BR6" s="366"/>
      <c r="BS6" s="366"/>
      <c r="BT6" s="366"/>
      <c r="BU6" s="366"/>
      <c r="BV6" s="366"/>
      <c r="BW6" s="366"/>
      <c r="BX6" s="366"/>
      <c r="BY6" s="366"/>
      <c r="BZ6" s="366"/>
      <c r="CA6" s="366"/>
      <c r="CB6" s="366"/>
      <c r="CC6" s="366"/>
      <c r="CD6" s="366"/>
      <c r="CE6" s="366"/>
      <c r="CF6" s="366"/>
      <c r="CG6" s="366"/>
      <c r="CH6" s="366"/>
      <c r="CI6" s="366"/>
      <c r="CJ6" s="366"/>
      <c r="CK6" s="366"/>
      <c r="CL6" s="366"/>
      <c r="CM6" s="366"/>
      <c r="CN6" s="366"/>
      <c r="CO6" s="366"/>
      <c r="CP6" s="366"/>
      <c r="CQ6" s="366"/>
      <c r="CR6" s="366"/>
      <c r="CS6" s="366"/>
      <c r="CT6" s="366"/>
      <c r="CU6" s="366"/>
      <c r="CV6" s="366"/>
      <c r="CW6" s="366"/>
      <c r="CX6" s="366"/>
      <c r="CY6" s="366"/>
      <c r="CZ6" s="366"/>
      <c r="DA6" s="366"/>
      <c r="DB6" s="366"/>
      <c r="DC6" s="366"/>
      <c r="DD6" s="366"/>
      <c r="DE6" s="366"/>
      <c r="DF6" s="366"/>
      <c r="DG6" s="366"/>
      <c r="DH6" s="366"/>
      <c r="DI6" s="366"/>
      <c r="DJ6" s="366"/>
      <c r="DK6" s="366"/>
      <c r="DL6" s="366"/>
      <c r="DM6" s="366"/>
    </row>
    <row r="7" s="367" customFormat="1" ht="16" customHeight="1" spans="1:117">
      <c r="A7" s="242" t="s">
        <v>246</v>
      </c>
      <c r="B7" s="381">
        <v>912</v>
      </c>
      <c r="C7" s="381">
        <v>949</v>
      </c>
      <c r="D7" s="381">
        <v>949</v>
      </c>
      <c r="E7" s="234">
        <f t="shared" si="0"/>
        <v>100</v>
      </c>
      <c r="F7" s="234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  <c r="V7" s="366"/>
      <c r="W7" s="366"/>
      <c r="X7" s="366"/>
      <c r="Y7" s="366"/>
      <c r="Z7" s="366"/>
      <c r="AA7" s="366"/>
      <c r="AB7" s="366"/>
      <c r="AC7" s="366"/>
      <c r="AD7" s="366"/>
      <c r="AE7" s="366"/>
      <c r="AF7" s="366"/>
      <c r="AG7" s="366"/>
      <c r="AH7" s="366"/>
      <c r="AI7" s="366"/>
      <c r="AJ7" s="366"/>
      <c r="AK7" s="366"/>
      <c r="AL7" s="366"/>
      <c r="AM7" s="366"/>
      <c r="AN7" s="366"/>
      <c r="AO7" s="366"/>
      <c r="AP7" s="366"/>
      <c r="AQ7" s="366"/>
      <c r="AR7" s="366"/>
      <c r="AS7" s="366"/>
      <c r="AT7" s="366"/>
      <c r="AU7" s="366"/>
      <c r="AV7" s="366"/>
      <c r="AW7" s="366"/>
      <c r="AX7" s="366"/>
      <c r="AY7" s="366"/>
      <c r="AZ7" s="366"/>
      <c r="BA7" s="366"/>
      <c r="BB7" s="366"/>
      <c r="BC7" s="366"/>
      <c r="BD7" s="366"/>
      <c r="BE7" s="366"/>
      <c r="BF7" s="366"/>
      <c r="BG7" s="366"/>
      <c r="BH7" s="366"/>
      <c r="BI7" s="366"/>
      <c r="BJ7" s="366"/>
      <c r="BK7" s="366"/>
      <c r="BL7" s="366"/>
      <c r="BM7" s="366"/>
      <c r="BN7" s="366"/>
      <c r="BO7" s="366"/>
      <c r="BP7" s="366"/>
      <c r="BQ7" s="366"/>
      <c r="BR7" s="366"/>
      <c r="BS7" s="366"/>
      <c r="BT7" s="366"/>
      <c r="BU7" s="366"/>
      <c r="BV7" s="366"/>
      <c r="BW7" s="366"/>
      <c r="BX7" s="366"/>
      <c r="BY7" s="366"/>
      <c r="BZ7" s="366"/>
      <c r="CA7" s="366"/>
      <c r="CB7" s="366"/>
      <c r="CC7" s="366"/>
      <c r="CD7" s="366"/>
      <c r="CE7" s="366"/>
      <c r="CF7" s="366"/>
      <c r="CG7" s="366"/>
      <c r="CH7" s="366"/>
      <c r="CI7" s="366"/>
      <c r="CJ7" s="366"/>
      <c r="CK7" s="366"/>
      <c r="CL7" s="366"/>
      <c r="CM7" s="366"/>
      <c r="CN7" s="366"/>
      <c r="CO7" s="366"/>
      <c r="CP7" s="366"/>
      <c r="CQ7" s="366"/>
      <c r="CR7" s="366"/>
      <c r="CS7" s="366"/>
      <c r="CT7" s="366"/>
      <c r="CU7" s="366"/>
      <c r="CV7" s="366"/>
      <c r="CW7" s="366"/>
      <c r="CX7" s="366"/>
      <c r="CY7" s="366"/>
      <c r="CZ7" s="366"/>
      <c r="DA7" s="366"/>
      <c r="DB7" s="366"/>
      <c r="DC7" s="366"/>
      <c r="DD7" s="366"/>
      <c r="DE7" s="366"/>
      <c r="DF7" s="366"/>
      <c r="DG7" s="366"/>
      <c r="DH7" s="366"/>
      <c r="DI7" s="366"/>
      <c r="DJ7" s="366"/>
      <c r="DK7" s="366"/>
      <c r="DL7" s="366"/>
      <c r="DM7" s="366"/>
    </row>
    <row r="8" s="367" customFormat="1" ht="16" customHeight="1" spans="1:117">
      <c r="A8" s="242" t="s">
        <v>247</v>
      </c>
      <c r="B8" s="381">
        <v>213</v>
      </c>
      <c r="C8" s="381">
        <v>362</v>
      </c>
      <c r="D8" s="381">
        <v>362</v>
      </c>
      <c r="E8" s="234">
        <f t="shared" si="0"/>
        <v>100</v>
      </c>
      <c r="F8" s="234"/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  <c r="U8" s="366"/>
      <c r="V8" s="366"/>
      <c r="W8" s="366"/>
      <c r="X8" s="366"/>
      <c r="Y8" s="366"/>
      <c r="Z8" s="366"/>
      <c r="AA8" s="366"/>
      <c r="AB8" s="366"/>
      <c r="AC8" s="366"/>
      <c r="AD8" s="366"/>
      <c r="AE8" s="366"/>
      <c r="AF8" s="366"/>
      <c r="AG8" s="366"/>
      <c r="AH8" s="366"/>
      <c r="AI8" s="366"/>
      <c r="AJ8" s="366"/>
      <c r="AK8" s="366"/>
      <c r="AL8" s="366"/>
      <c r="AM8" s="366"/>
      <c r="AN8" s="366"/>
      <c r="AO8" s="366"/>
      <c r="AP8" s="366"/>
      <c r="AQ8" s="366"/>
      <c r="AR8" s="366"/>
      <c r="AS8" s="366"/>
      <c r="AT8" s="366"/>
      <c r="AU8" s="366"/>
      <c r="AV8" s="366"/>
      <c r="AW8" s="366"/>
      <c r="AX8" s="366"/>
      <c r="AY8" s="366"/>
      <c r="AZ8" s="366"/>
      <c r="BA8" s="366"/>
      <c r="BB8" s="366"/>
      <c r="BC8" s="366"/>
      <c r="BD8" s="366"/>
      <c r="BE8" s="366"/>
      <c r="BF8" s="366"/>
      <c r="BG8" s="366"/>
      <c r="BH8" s="366"/>
      <c r="BI8" s="366"/>
      <c r="BJ8" s="366"/>
      <c r="BK8" s="366"/>
      <c r="BL8" s="366"/>
      <c r="BM8" s="366"/>
      <c r="BN8" s="366"/>
      <c r="BO8" s="366"/>
      <c r="BP8" s="366"/>
      <c r="BQ8" s="366"/>
      <c r="BR8" s="366"/>
      <c r="BS8" s="366"/>
      <c r="BT8" s="366"/>
      <c r="BU8" s="366"/>
      <c r="BV8" s="366"/>
      <c r="BW8" s="366"/>
      <c r="BX8" s="366"/>
      <c r="BY8" s="366"/>
      <c r="BZ8" s="366"/>
      <c r="CA8" s="366"/>
      <c r="CB8" s="366"/>
      <c r="CC8" s="366"/>
      <c r="CD8" s="366"/>
      <c r="CE8" s="366"/>
      <c r="CF8" s="366"/>
      <c r="CG8" s="366"/>
      <c r="CH8" s="366"/>
      <c r="CI8" s="366"/>
      <c r="CJ8" s="366"/>
      <c r="CK8" s="366"/>
      <c r="CL8" s="366"/>
      <c r="CM8" s="366"/>
      <c r="CN8" s="366"/>
      <c r="CO8" s="366"/>
      <c r="CP8" s="366"/>
      <c r="CQ8" s="366"/>
      <c r="CR8" s="366"/>
      <c r="CS8" s="366"/>
      <c r="CT8" s="366"/>
      <c r="CU8" s="366"/>
      <c r="CV8" s="366"/>
      <c r="CW8" s="366"/>
      <c r="CX8" s="366"/>
      <c r="CY8" s="366"/>
      <c r="CZ8" s="366"/>
      <c r="DA8" s="366"/>
      <c r="DB8" s="366"/>
      <c r="DC8" s="366"/>
      <c r="DD8" s="366"/>
      <c r="DE8" s="366"/>
      <c r="DF8" s="366"/>
      <c r="DG8" s="366"/>
      <c r="DH8" s="366"/>
      <c r="DI8" s="366"/>
      <c r="DJ8" s="366"/>
      <c r="DK8" s="366"/>
      <c r="DL8" s="366"/>
      <c r="DM8" s="366"/>
    </row>
    <row r="9" s="368" customFormat="1" ht="16" customHeight="1" spans="1:117">
      <c r="A9" s="242" t="s">
        <v>248</v>
      </c>
      <c r="B9" s="381"/>
      <c r="C9" s="381"/>
      <c r="D9" s="381">
        <v>0</v>
      </c>
      <c r="E9" s="234">
        <f t="shared" si="0"/>
        <v>0</v>
      </c>
      <c r="F9" s="234"/>
      <c r="G9" s="382"/>
      <c r="H9" s="382"/>
      <c r="I9" s="382"/>
      <c r="J9" s="382"/>
      <c r="K9" s="382"/>
      <c r="L9" s="382"/>
      <c r="M9" s="382"/>
      <c r="N9" s="382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2"/>
      <c r="Z9" s="382"/>
      <c r="AA9" s="382"/>
      <c r="AB9" s="382"/>
      <c r="AC9" s="382"/>
      <c r="AD9" s="382"/>
      <c r="AE9" s="382"/>
      <c r="AF9" s="382"/>
      <c r="AG9" s="382"/>
      <c r="AH9" s="382"/>
      <c r="AI9" s="382"/>
      <c r="AJ9" s="382"/>
      <c r="AK9" s="382"/>
      <c r="AL9" s="382"/>
      <c r="AM9" s="382"/>
      <c r="AN9" s="382"/>
      <c r="AO9" s="382"/>
      <c r="AP9" s="382"/>
      <c r="AQ9" s="382"/>
      <c r="AR9" s="382"/>
      <c r="AS9" s="382"/>
      <c r="AT9" s="382"/>
      <c r="AU9" s="382"/>
      <c r="AV9" s="382"/>
      <c r="AW9" s="382"/>
      <c r="AX9" s="382"/>
      <c r="AY9" s="382"/>
      <c r="AZ9" s="382"/>
      <c r="BA9" s="382"/>
      <c r="BB9" s="382"/>
      <c r="BC9" s="382"/>
      <c r="BD9" s="382"/>
      <c r="BE9" s="382"/>
      <c r="BF9" s="382"/>
      <c r="BG9" s="382"/>
      <c r="BH9" s="382"/>
      <c r="BI9" s="382"/>
      <c r="BJ9" s="382"/>
      <c r="BK9" s="382"/>
      <c r="BL9" s="382"/>
      <c r="BM9" s="382"/>
      <c r="BN9" s="382"/>
      <c r="BO9" s="382"/>
      <c r="BP9" s="382"/>
      <c r="BQ9" s="382"/>
      <c r="BR9" s="382"/>
      <c r="BS9" s="382"/>
      <c r="BT9" s="382"/>
      <c r="BU9" s="382"/>
      <c r="BV9" s="382"/>
      <c r="BW9" s="382"/>
      <c r="BX9" s="382"/>
      <c r="BY9" s="382"/>
      <c r="BZ9" s="382"/>
      <c r="CA9" s="382"/>
      <c r="CB9" s="382"/>
      <c r="CC9" s="382"/>
      <c r="CD9" s="382"/>
      <c r="CE9" s="382"/>
      <c r="CF9" s="382"/>
      <c r="CG9" s="382"/>
      <c r="CH9" s="382"/>
      <c r="CI9" s="382"/>
      <c r="CJ9" s="382"/>
      <c r="CK9" s="382"/>
      <c r="CL9" s="382"/>
      <c r="CM9" s="382"/>
      <c r="CN9" s="382"/>
      <c r="CO9" s="382"/>
      <c r="CP9" s="382"/>
      <c r="CQ9" s="382"/>
      <c r="CR9" s="382"/>
      <c r="CS9" s="382"/>
      <c r="CT9" s="382"/>
      <c r="CU9" s="382"/>
      <c r="CV9" s="382"/>
      <c r="CW9" s="382"/>
      <c r="CX9" s="382"/>
      <c r="CY9" s="382"/>
      <c r="CZ9" s="382"/>
      <c r="DA9" s="382"/>
      <c r="DB9" s="382"/>
      <c r="DC9" s="382"/>
      <c r="DD9" s="382"/>
      <c r="DE9" s="382"/>
      <c r="DF9" s="382"/>
      <c r="DG9" s="382"/>
      <c r="DH9" s="382"/>
      <c r="DI9" s="382"/>
      <c r="DJ9" s="382"/>
      <c r="DK9" s="382"/>
      <c r="DL9" s="382"/>
      <c r="DM9" s="382"/>
    </row>
    <row r="10" s="368" customFormat="1" ht="16" customHeight="1" spans="1:117">
      <c r="A10" s="242" t="s">
        <v>249</v>
      </c>
      <c r="B10" s="381"/>
      <c r="C10" s="381"/>
      <c r="D10" s="381">
        <v>0</v>
      </c>
      <c r="E10" s="234">
        <f t="shared" si="0"/>
        <v>0</v>
      </c>
      <c r="F10" s="234"/>
      <c r="G10" s="382"/>
      <c r="H10" s="382"/>
      <c r="I10" s="382"/>
      <c r="J10" s="382"/>
      <c r="K10" s="382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2"/>
      <c r="X10" s="382"/>
      <c r="Y10" s="382"/>
      <c r="Z10" s="382"/>
      <c r="AA10" s="382"/>
      <c r="AB10" s="382"/>
      <c r="AC10" s="382"/>
      <c r="AD10" s="382"/>
      <c r="AE10" s="382"/>
      <c r="AF10" s="382"/>
      <c r="AG10" s="382"/>
      <c r="AH10" s="382"/>
      <c r="AI10" s="382"/>
      <c r="AJ10" s="382"/>
      <c r="AK10" s="382"/>
      <c r="AL10" s="382"/>
      <c r="AM10" s="382"/>
      <c r="AN10" s="382"/>
      <c r="AO10" s="382"/>
      <c r="AP10" s="382"/>
      <c r="AQ10" s="382"/>
      <c r="AR10" s="382"/>
      <c r="AS10" s="382"/>
      <c r="AT10" s="382"/>
      <c r="AU10" s="382"/>
      <c r="AV10" s="382"/>
      <c r="AW10" s="382"/>
      <c r="AX10" s="382"/>
      <c r="AY10" s="382"/>
      <c r="AZ10" s="382"/>
      <c r="BA10" s="382"/>
      <c r="BB10" s="382"/>
      <c r="BC10" s="382"/>
      <c r="BD10" s="382"/>
      <c r="BE10" s="382"/>
      <c r="BF10" s="382"/>
      <c r="BG10" s="382"/>
      <c r="BH10" s="382"/>
      <c r="BI10" s="382"/>
      <c r="BJ10" s="382"/>
      <c r="BK10" s="382"/>
      <c r="BL10" s="382"/>
      <c r="BM10" s="382"/>
      <c r="BN10" s="382"/>
      <c r="BO10" s="382"/>
      <c r="BP10" s="382"/>
      <c r="BQ10" s="382"/>
      <c r="BR10" s="382"/>
      <c r="BS10" s="382"/>
      <c r="BT10" s="382"/>
      <c r="BU10" s="382"/>
      <c r="BV10" s="382"/>
      <c r="BW10" s="382"/>
      <c r="BX10" s="382"/>
      <c r="BY10" s="382"/>
      <c r="BZ10" s="382"/>
      <c r="CA10" s="382"/>
      <c r="CB10" s="382"/>
      <c r="CC10" s="382"/>
      <c r="CD10" s="382"/>
      <c r="CE10" s="382"/>
      <c r="CF10" s="382"/>
      <c r="CG10" s="382"/>
      <c r="CH10" s="382"/>
      <c r="CI10" s="382"/>
      <c r="CJ10" s="382"/>
      <c r="CK10" s="382"/>
      <c r="CL10" s="382"/>
      <c r="CM10" s="382"/>
      <c r="CN10" s="382"/>
      <c r="CO10" s="382"/>
      <c r="CP10" s="382"/>
      <c r="CQ10" s="382"/>
      <c r="CR10" s="382"/>
      <c r="CS10" s="382"/>
      <c r="CT10" s="382"/>
      <c r="CU10" s="382"/>
      <c r="CV10" s="382"/>
      <c r="CW10" s="382"/>
      <c r="CX10" s="382"/>
      <c r="CY10" s="382"/>
      <c r="CZ10" s="382"/>
      <c r="DA10" s="382"/>
      <c r="DB10" s="382"/>
      <c r="DC10" s="382"/>
      <c r="DD10" s="382"/>
      <c r="DE10" s="382"/>
      <c r="DF10" s="382"/>
      <c r="DG10" s="382"/>
      <c r="DH10" s="382"/>
      <c r="DI10" s="382"/>
      <c r="DJ10" s="382"/>
      <c r="DK10" s="382"/>
      <c r="DL10" s="382"/>
      <c r="DM10" s="382"/>
    </row>
    <row r="11" s="368" customFormat="1" ht="16" customHeight="1" spans="1:117">
      <c r="A11" s="242" t="s">
        <v>250</v>
      </c>
      <c r="B11" s="381"/>
      <c r="C11" s="381"/>
      <c r="D11" s="381">
        <v>0</v>
      </c>
      <c r="E11" s="234">
        <f t="shared" si="0"/>
        <v>0</v>
      </c>
      <c r="F11" s="234"/>
      <c r="G11" s="382"/>
      <c r="H11" s="382"/>
      <c r="I11" s="382"/>
      <c r="J11" s="382"/>
      <c r="K11" s="382"/>
      <c r="L11" s="382"/>
      <c r="M11" s="382"/>
      <c r="N11" s="382"/>
      <c r="O11" s="382"/>
      <c r="P11" s="382"/>
      <c r="Q11" s="382"/>
      <c r="R11" s="382"/>
      <c r="S11" s="382"/>
      <c r="T11" s="382"/>
      <c r="U11" s="382"/>
      <c r="V11" s="382"/>
      <c r="W11" s="382"/>
      <c r="X11" s="382"/>
      <c r="Y11" s="382"/>
      <c r="Z11" s="382"/>
      <c r="AA11" s="382"/>
      <c r="AB11" s="382"/>
      <c r="AC11" s="382"/>
      <c r="AD11" s="382"/>
      <c r="AE11" s="382"/>
      <c r="AF11" s="382"/>
      <c r="AG11" s="382"/>
      <c r="AH11" s="382"/>
      <c r="AI11" s="382"/>
      <c r="AJ11" s="382"/>
      <c r="AK11" s="382"/>
      <c r="AL11" s="382"/>
      <c r="AM11" s="382"/>
      <c r="AN11" s="382"/>
      <c r="AO11" s="382"/>
      <c r="AP11" s="382"/>
      <c r="AQ11" s="382"/>
      <c r="AR11" s="382"/>
      <c r="AS11" s="382"/>
      <c r="AT11" s="382"/>
      <c r="AU11" s="382"/>
      <c r="AV11" s="382"/>
      <c r="AW11" s="382"/>
      <c r="AX11" s="382"/>
      <c r="AY11" s="382"/>
      <c r="AZ11" s="382"/>
      <c r="BA11" s="382"/>
      <c r="BB11" s="382"/>
      <c r="BC11" s="382"/>
      <c r="BD11" s="382"/>
      <c r="BE11" s="382"/>
      <c r="BF11" s="382"/>
      <c r="BG11" s="382"/>
      <c r="BH11" s="382"/>
      <c r="BI11" s="382"/>
      <c r="BJ11" s="382"/>
      <c r="BK11" s="382"/>
      <c r="BL11" s="382"/>
      <c r="BM11" s="382"/>
      <c r="BN11" s="382"/>
      <c r="BO11" s="382"/>
      <c r="BP11" s="382"/>
      <c r="BQ11" s="382"/>
      <c r="BR11" s="382"/>
      <c r="BS11" s="382"/>
      <c r="BT11" s="382"/>
      <c r="BU11" s="382"/>
      <c r="BV11" s="382"/>
      <c r="BW11" s="382"/>
      <c r="BX11" s="382"/>
      <c r="BY11" s="382"/>
      <c r="BZ11" s="382"/>
      <c r="CA11" s="382"/>
      <c r="CB11" s="382"/>
      <c r="CC11" s="382"/>
      <c r="CD11" s="382"/>
      <c r="CE11" s="382"/>
      <c r="CF11" s="382"/>
      <c r="CG11" s="382"/>
      <c r="CH11" s="382"/>
      <c r="CI11" s="382"/>
      <c r="CJ11" s="382"/>
      <c r="CK11" s="382"/>
      <c r="CL11" s="382"/>
      <c r="CM11" s="382"/>
      <c r="CN11" s="382"/>
      <c r="CO11" s="382"/>
      <c r="CP11" s="382"/>
      <c r="CQ11" s="382"/>
      <c r="CR11" s="382"/>
      <c r="CS11" s="382"/>
      <c r="CT11" s="382"/>
      <c r="CU11" s="382"/>
      <c r="CV11" s="382"/>
      <c r="CW11" s="382"/>
      <c r="CX11" s="382"/>
      <c r="CY11" s="382"/>
      <c r="CZ11" s="382"/>
      <c r="DA11" s="382"/>
      <c r="DB11" s="382"/>
      <c r="DC11" s="382"/>
      <c r="DD11" s="382"/>
      <c r="DE11" s="382"/>
      <c r="DF11" s="382"/>
      <c r="DG11" s="382"/>
      <c r="DH11" s="382"/>
      <c r="DI11" s="382"/>
      <c r="DJ11" s="382"/>
      <c r="DK11" s="382"/>
      <c r="DL11" s="382"/>
      <c r="DM11" s="382"/>
    </row>
    <row r="12" s="368" customFormat="1" ht="16" customHeight="1" spans="1:117">
      <c r="A12" s="242" t="s">
        <v>251</v>
      </c>
      <c r="B12" s="381"/>
      <c r="C12" s="381"/>
      <c r="D12" s="381">
        <v>0</v>
      </c>
      <c r="E12" s="234">
        <f t="shared" si="0"/>
        <v>0</v>
      </c>
      <c r="F12" s="234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  <c r="AH12" s="382"/>
      <c r="AI12" s="382"/>
      <c r="AJ12" s="382"/>
      <c r="AK12" s="382"/>
      <c r="AL12" s="382"/>
      <c r="AM12" s="382"/>
      <c r="AN12" s="382"/>
      <c r="AO12" s="382"/>
      <c r="AP12" s="382"/>
      <c r="AQ12" s="382"/>
      <c r="AR12" s="382"/>
      <c r="AS12" s="382"/>
      <c r="AT12" s="382"/>
      <c r="AU12" s="382"/>
      <c r="AV12" s="382"/>
      <c r="AW12" s="382"/>
      <c r="AX12" s="382"/>
      <c r="AY12" s="382"/>
      <c r="AZ12" s="382"/>
      <c r="BA12" s="382"/>
      <c r="BB12" s="382"/>
      <c r="BC12" s="382"/>
      <c r="BD12" s="382"/>
      <c r="BE12" s="382"/>
      <c r="BF12" s="382"/>
      <c r="BG12" s="382"/>
      <c r="BH12" s="382"/>
      <c r="BI12" s="382"/>
      <c r="BJ12" s="382"/>
      <c r="BK12" s="382"/>
      <c r="BL12" s="382"/>
      <c r="BM12" s="382"/>
      <c r="BN12" s="382"/>
      <c r="BO12" s="382"/>
      <c r="BP12" s="382"/>
      <c r="BQ12" s="382"/>
      <c r="BR12" s="382"/>
      <c r="BS12" s="382"/>
      <c r="BT12" s="382"/>
      <c r="BU12" s="382"/>
      <c r="BV12" s="382"/>
      <c r="BW12" s="382"/>
      <c r="BX12" s="382"/>
      <c r="BY12" s="382"/>
      <c r="BZ12" s="382"/>
      <c r="CA12" s="382"/>
      <c r="CB12" s="382"/>
      <c r="CC12" s="382"/>
      <c r="CD12" s="382"/>
      <c r="CE12" s="382"/>
      <c r="CF12" s="382"/>
      <c r="CG12" s="382"/>
      <c r="CH12" s="382"/>
      <c r="CI12" s="382"/>
      <c r="CJ12" s="382"/>
      <c r="CK12" s="382"/>
      <c r="CL12" s="382"/>
      <c r="CM12" s="382"/>
      <c r="CN12" s="382"/>
      <c r="CO12" s="382"/>
      <c r="CP12" s="382"/>
      <c r="CQ12" s="382"/>
      <c r="CR12" s="382"/>
      <c r="CS12" s="382"/>
      <c r="CT12" s="382"/>
      <c r="CU12" s="382"/>
      <c r="CV12" s="382"/>
      <c r="CW12" s="382"/>
      <c r="CX12" s="382"/>
      <c r="CY12" s="382"/>
      <c r="CZ12" s="382"/>
      <c r="DA12" s="382"/>
      <c r="DB12" s="382"/>
      <c r="DC12" s="382"/>
      <c r="DD12" s="382"/>
      <c r="DE12" s="382"/>
      <c r="DF12" s="382"/>
      <c r="DG12" s="382"/>
      <c r="DH12" s="382"/>
      <c r="DI12" s="382"/>
      <c r="DJ12" s="382"/>
      <c r="DK12" s="382"/>
      <c r="DL12" s="382"/>
      <c r="DM12" s="382"/>
    </row>
    <row r="13" s="368" customFormat="1" ht="16" customHeight="1" spans="1:117">
      <c r="A13" s="242" t="s">
        <v>252</v>
      </c>
      <c r="B13" s="381"/>
      <c r="C13" s="381"/>
      <c r="D13" s="381">
        <v>0</v>
      </c>
      <c r="E13" s="234">
        <f t="shared" si="0"/>
        <v>0</v>
      </c>
      <c r="F13" s="234"/>
      <c r="G13" s="382"/>
      <c r="H13" s="382"/>
      <c r="I13" s="382"/>
      <c r="J13" s="382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2"/>
      <c r="X13" s="382"/>
      <c r="Y13" s="382"/>
      <c r="Z13" s="382"/>
      <c r="AA13" s="382"/>
      <c r="AB13" s="382"/>
      <c r="AC13" s="382"/>
      <c r="AD13" s="382"/>
      <c r="AE13" s="382"/>
      <c r="AF13" s="382"/>
      <c r="AG13" s="382"/>
      <c r="AH13" s="382"/>
      <c r="AI13" s="382"/>
      <c r="AJ13" s="382"/>
      <c r="AK13" s="382"/>
      <c r="AL13" s="382"/>
      <c r="AM13" s="382"/>
      <c r="AN13" s="382"/>
      <c r="AO13" s="382"/>
      <c r="AP13" s="382"/>
      <c r="AQ13" s="382"/>
      <c r="AR13" s="382"/>
      <c r="AS13" s="382"/>
      <c r="AT13" s="382"/>
      <c r="AU13" s="382"/>
      <c r="AV13" s="382"/>
      <c r="AW13" s="382"/>
      <c r="AX13" s="382"/>
      <c r="AY13" s="382"/>
      <c r="AZ13" s="382"/>
      <c r="BA13" s="382"/>
      <c r="BB13" s="382"/>
      <c r="BC13" s="382"/>
      <c r="BD13" s="382"/>
      <c r="BE13" s="382"/>
      <c r="BF13" s="382"/>
      <c r="BG13" s="382"/>
      <c r="BH13" s="382"/>
      <c r="BI13" s="382"/>
      <c r="BJ13" s="382"/>
      <c r="BK13" s="382"/>
      <c r="BL13" s="382"/>
      <c r="BM13" s="382"/>
      <c r="BN13" s="382"/>
      <c r="BO13" s="382"/>
      <c r="BP13" s="382"/>
      <c r="BQ13" s="382"/>
      <c r="BR13" s="382"/>
      <c r="BS13" s="382"/>
      <c r="BT13" s="382"/>
      <c r="BU13" s="382"/>
      <c r="BV13" s="382"/>
      <c r="BW13" s="382"/>
      <c r="BX13" s="382"/>
      <c r="BY13" s="382"/>
      <c r="BZ13" s="382"/>
      <c r="CA13" s="382"/>
      <c r="CB13" s="382"/>
      <c r="CC13" s="382"/>
      <c r="CD13" s="382"/>
      <c r="CE13" s="382"/>
      <c r="CF13" s="382"/>
      <c r="CG13" s="382"/>
      <c r="CH13" s="382"/>
      <c r="CI13" s="382"/>
      <c r="CJ13" s="382"/>
      <c r="CK13" s="382"/>
      <c r="CL13" s="382"/>
      <c r="CM13" s="382"/>
      <c r="CN13" s="382"/>
      <c r="CO13" s="382"/>
      <c r="CP13" s="382"/>
      <c r="CQ13" s="382"/>
      <c r="CR13" s="382"/>
      <c r="CS13" s="382"/>
      <c r="CT13" s="382"/>
      <c r="CU13" s="382"/>
      <c r="CV13" s="382"/>
      <c r="CW13" s="382"/>
      <c r="CX13" s="382"/>
      <c r="CY13" s="382"/>
      <c r="CZ13" s="382"/>
      <c r="DA13" s="382"/>
      <c r="DB13" s="382"/>
      <c r="DC13" s="382"/>
      <c r="DD13" s="382"/>
      <c r="DE13" s="382"/>
      <c r="DF13" s="382"/>
      <c r="DG13" s="382"/>
      <c r="DH13" s="382"/>
      <c r="DI13" s="382"/>
      <c r="DJ13" s="382"/>
      <c r="DK13" s="382"/>
      <c r="DL13" s="382"/>
      <c r="DM13" s="382"/>
    </row>
    <row r="14" s="368" customFormat="1" ht="16" customHeight="1" spans="1:117">
      <c r="A14" s="242" t="s">
        <v>253</v>
      </c>
      <c r="B14" s="381"/>
      <c r="C14" s="381"/>
      <c r="D14" s="381">
        <v>0</v>
      </c>
      <c r="E14" s="234">
        <f t="shared" si="0"/>
        <v>0</v>
      </c>
      <c r="F14" s="234"/>
      <c r="G14" s="382"/>
      <c r="H14" s="382"/>
      <c r="I14" s="382"/>
      <c r="J14" s="382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2"/>
      <c r="Y14" s="382"/>
      <c r="Z14" s="382"/>
      <c r="AA14" s="382"/>
      <c r="AB14" s="382"/>
      <c r="AC14" s="382"/>
      <c r="AD14" s="382"/>
      <c r="AE14" s="382"/>
      <c r="AF14" s="382"/>
      <c r="AG14" s="382"/>
      <c r="AH14" s="382"/>
      <c r="AI14" s="382"/>
      <c r="AJ14" s="382"/>
      <c r="AK14" s="382"/>
      <c r="AL14" s="382"/>
      <c r="AM14" s="382"/>
      <c r="AN14" s="382"/>
      <c r="AO14" s="382"/>
      <c r="AP14" s="382"/>
      <c r="AQ14" s="382"/>
      <c r="AR14" s="382"/>
      <c r="AS14" s="382"/>
      <c r="AT14" s="382"/>
      <c r="AU14" s="382"/>
      <c r="AV14" s="382"/>
      <c r="AW14" s="382"/>
      <c r="AX14" s="382"/>
      <c r="AY14" s="382"/>
      <c r="AZ14" s="382"/>
      <c r="BA14" s="382"/>
      <c r="BB14" s="382"/>
      <c r="BC14" s="382"/>
      <c r="BD14" s="382"/>
      <c r="BE14" s="382"/>
      <c r="BF14" s="382"/>
      <c r="BG14" s="382"/>
      <c r="BH14" s="382"/>
      <c r="BI14" s="382"/>
      <c r="BJ14" s="382"/>
      <c r="BK14" s="382"/>
      <c r="BL14" s="382"/>
      <c r="BM14" s="382"/>
      <c r="BN14" s="382"/>
      <c r="BO14" s="382"/>
      <c r="BP14" s="382"/>
      <c r="BQ14" s="382"/>
      <c r="BR14" s="382"/>
      <c r="BS14" s="382"/>
      <c r="BT14" s="382"/>
      <c r="BU14" s="382"/>
      <c r="BV14" s="382"/>
      <c r="BW14" s="382"/>
      <c r="BX14" s="382"/>
      <c r="BY14" s="382"/>
      <c r="BZ14" s="382"/>
      <c r="CA14" s="382"/>
      <c r="CB14" s="382"/>
      <c r="CC14" s="382"/>
      <c r="CD14" s="382"/>
      <c r="CE14" s="382"/>
      <c r="CF14" s="382"/>
      <c r="CG14" s="382"/>
      <c r="CH14" s="382"/>
      <c r="CI14" s="382"/>
      <c r="CJ14" s="382"/>
      <c r="CK14" s="382"/>
      <c r="CL14" s="382"/>
      <c r="CM14" s="382"/>
      <c r="CN14" s="382"/>
      <c r="CO14" s="382"/>
      <c r="CP14" s="382"/>
      <c r="CQ14" s="382"/>
      <c r="CR14" s="382"/>
      <c r="CS14" s="382"/>
      <c r="CT14" s="382"/>
      <c r="CU14" s="382"/>
      <c r="CV14" s="382"/>
      <c r="CW14" s="382"/>
      <c r="CX14" s="382"/>
      <c r="CY14" s="382"/>
      <c r="CZ14" s="382"/>
      <c r="DA14" s="382"/>
      <c r="DB14" s="382"/>
      <c r="DC14" s="382"/>
      <c r="DD14" s="382"/>
      <c r="DE14" s="382"/>
      <c r="DF14" s="382"/>
      <c r="DG14" s="382"/>
      <c r="DH14" s="382"/>
      <c r="DI14" s="382"/>
      <c r="DJ14" s="382"/>
      <c r="DK14" s="382"/>
      <c r="DL14" s="382"/>
      <c r="DM14" s="382"/>
    </row>
    <row r="15" s="368" customFormat="1" ht="16" customHeight="1" spans="1:117">
      <c r="A15" s="242" t="s">
        <v>254</v>
      </c>
      <c r="B15" s="381"/>
      <c r="C15" s="381"/>
      <c r="D15" s="381">
        <v>0</v>
      </c>
      <c r="E15" s="234">
        <f t="shared" si="0"/>
        <v>0</v>
      </c>
      <c r="F15" s="234"/>
      <c r="G15" s="382"/>
      <c r="H15" s="382"/>
      <c r="I15" s="382"/>
      <c r="J15" s="382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2"/>
      <c r="Y15" s="382"/>
      <c r="Z15" s="382"/>
      <c r="AA15" s="382"/>
      <c r="AB15" s="382"/>
      <c r="AC15" s="382"/>
      <c r="AD15" s="382"/>
      <c r="AE15" s="382"/>
      <c r="AF15" s="382"/>
      <c r="AG15" s="382"/>
      <c r="AH15" s="382"/>
      <c r="AI15" s="382"/>
      <c r="AJ15" s="382"/>
      <c r="AK15" s="382"/>
      <c r="AL15" s="382"/>
      <c r="AM15" s="382"/>
      <c r="AN15" s="382"/>
      <c r="AO15" s="382"/>
      <c r="AP15" s="382"/>
      <c r="AQ15" s="382"/>
      <c r="AR15" s="382"/>
      <c r="AS15" s="382"/>
      <c r="AT15" s="382"/>
      <c r="AU15" s="382"/>
      <c r="AV15" s="382"/>
      <c r="AW15" s="382"/>
      <c r="AX15" s="382"/>
      <c r="AY15" s="382"/>
      <c r="AZ15" s="382"/>
      <c r="BA15" s="382"/>
      <c r="BB15" s="382"/>
      <c r="BC15" s="382"/>
      <c r="BD15" s="382"/>
      <c r="BE15" s="382"/>
      <c r="BF15" s="382"/>
      <c r="BG15" s="382"/>
      <c r="BH15" s="382"/>
      <c r="BI15" s="382"/>
      <c r="BJ15" s="382"/>
      <c r="BK15" s="382"/>
      <c r="BL15" s="382"/>
      <c r="BM15" s="382"/>
      <c r="BN15" s="382"/>
      <c r="BO15" s="382"/>
      <c r="BP15" s="382"/>
      <c r="BQ15" s="382"/>
      <c r="BR15" s="382"/>
      <c r="BS15" s="382"/>
      <c r="BT15" s="382"/>
      <c r="BU15" s="382"/>
      <c r="BV15" s="382"/>
      <c r="BW15" s="382"/>
      <c r="BX15" s="382"/>
      <c r="BY15" s="382"/>
      <c r="BZ15" s="382"/>
      <c r="CA15" s="382"/>
      <c r="CB15" s="382"/>
      <c r="CC15" s="382"/>
      <c r="CD15" s="382"/>
      <c r="CE15" s="382"/>
      <c r="CF15" s="382"/>
      <c r="CG15" s="382"/>
      <c r="CH15" s="382"/>
      <c r="CI15" s="382"/>
      <c r="CJ15" s="382"/>
      <c r="CK15" s="382"/>
      <c r="CL15" s="382"/>
      <c r="CM15" s="382"/>
      <c r="CN15" s="382"/>
      <c r="CO15" s="382"/>
      <c r="CP15" s="382"/>
      <c r="CQ15" s="382"/>
      <c r="CR15" s="382"/>
      <c r="CS15" s="382"/>
      <c r="CT15" s="382"/>
      <c r="CU15" s="382"/>
      <c r="CV15" s="382"/>
      <c r="CW15" s="382"/>
      <c r="CX15" s="382"/>
      <c r="CY15" s="382"/>
      <c r="CZ15" s="382"/>
      <c r="DA15" s="382"/>
      <c r="DB15" s="382"/>
      <c r="DC15" s="382"/>
      <c r="DD15" s="382"/>
      <c r="DE15" s="382"/>
      <c r="DF15" s="382"/>
      <c r="DG15" s="382"/>
      <c r="DH15" s="382"/>
      <c r="DI15" s="382"/>
      <c r="DJ15" s="382"/>
      <c r="DK15" s="382"/>
      <c r="DL15" s="382"/>
      <c r="DM15" s="382"/>
    </row>
    <row r="16" s="368" customFormat="1" ht="16" customHeight="1" spans="1:117">
      <c r="A16" s="242" t="s">
        <v>255</v>
      </c>
      <c r="B16" s="381">
        <v>108</v>
      </c>
      <c r="C16" s="381">
        <v>112</v>
      </c>
      <c r="D16" s="381">
        <v>112</v>
      </c>
      <c r="E16" s="234">
        <f t="shared" si="0"/>
        <v>100</v>
      </c>
      <c r="F16" s="234"/>
      <c r="G16" s="382"/>
      <c r="H16" s="382"/>
      <c r="I16" s="382"/>
      <c r="J16" s="382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2"/>
      <c r="X16" s="382"/>
      <c r="Y16" s="382"/>
      <c r="Z16" s="382"/>
      <c r="AA16" s="382"/>
      <c r="AB16" s="382"/>
      <c r="AC16" s="382"/>
      <c r="AD16" s="382"/>
      <c r="AE16" s="382"/>
      <c r="AF16" s="382"/>
      <c r="AG16" s="382"/>
      <c r="AH16" s="382"/>
      <c r="AI16" s="382"/>
      <c r="AJ16" s="382"/>
      <c r="AK16" s="382"/>
      <c r="AL16" s="382"/>
      <c r="AM16" s="382"/>
      <c r="AN16" s="382"/>
      <c r="AO16" s="382"/>
      <c r="AP16" s="382"/>
      <c r="AQ16" s="382"/>
      <c r="AR16" s="382"/>
      <c r="AS16" s="382"/>
      <c r="AT16" s="382"/>
      <c r="AU16" s="382"/>
      <c r="AV16" s="382"/>
      <c r="AW16" s="382"/>
      <c r="AX16" s="382"/>
      <c r="AY16" s="382"/>
      <c r="AZ16" s="382"/>
      <c r="BA16" s="382"/>
      <c r="BB16" s="382"/>
      <c r="BC16" s="382"/>
      <c r="BD16" s="382"/>
      <c r="BE16" s="382"/>
      <c r="BF16" s="382"/>
      <c r="BG16" s="382"/>
      <c r="BH16" s="382"/>
      <c r="BI16" s="382"/>
      <c r="BJ16" s="382"/>
      <c r="BK16" s="382"/>
      <c r="BL16" s="382"/>
      <c r="BM16" s="382"/>
      <c r="BN16" s="382"/>
      <c r="BO16" s="382"/>
      <c r="BP16" s="382"/>
      <c r="BQ16" s="382"/>
      <c r="BR16" s="382"/>
      <c r="BS16" s="382"/>
      <c r="BT16" s="382"/>
      <c r="BU16" s="382"/>
      <c r="BV16" s="382"/>
      <c r="BW16" s="382"/>
      <c r="BX16" s="382"/>
      <c r="BY16" s="382"/>
      <c r="BZ16" s="382"/>
      <c r="CA16" s="382"/>
      <c r="CB16" s="382"/>
      <c r="CC16" s="382"/>
      <c r="CD16" s="382"/>
      <c r="CE16" s="382"/>
      <c r="CF16" s="382"/>
      <c r="CG16" s="382"/>
      <c r="CH16" s="382"/>
      <c r="CI16" s="382"/>
      <c r="CJ16" s="382"/>
      <c r="CK16" s="382"/>
      <c r="CL16" s="382"/>
      <c r="CM16" s="382"/>
      <c r="CN16" s="382"/>
      <c r="CO16" s="382"/>
      <c r="CP16" s="382"/>
      <c r="CQ16" s="382"/>
      <c r="CR16" s="382"/>
      <c r="CS16" s="382"/>
      <c r="CT16" s="382"/>
      <c r="CU16" s="382"/>
      <c r="CV16" s="382"/>
      <c r="CW16" s="382"/>
      <c r="CX16" s="382"/>
      <c r="CY16" s="382"/>
      <c r="CZ16" s="382"/>
      <c r="DA16" s="382"/>
      <c r="DB16" s="382"/>
      <c r="DC16" s="382"/>
      <c r="DD16" s="382"/>
      <c r="DE16" s="382"/>
      <c r="DF16" s="382"/>
      <c r="DG16" s="382"/>
      <c r="DH16" s="382"/>
      <c r="DI16" s="382"/>
      <c r="DJ16" s="382"/>
      <c r="DK16" s="382"/>
      <c r="DL16" s="382"/>
      <c r="DM16" s="382"/>
    </row>
    <row r="17" s="368" customFormat="1" ht="16" customHeight="1" spans="1:117">
      <c r="A17" s="242" t="s">
        <v>256</v>
      </c>
      <c r="B17" s="381"/>
      <c r="C17" s="381"/>
      <c r="D17" s="381">
        <v>0</v>
      </c>
      <c r="E17" s="234">
        <f t="shared" si="0"/>
        <v>0</v>
      </c>
      <c r="F17" s="234"/>
      <c r="G17" s="382"/>
      <c r="H17" s="382"/>
      <c r="I17" s="382"/>
      <c r="J17" s="382"/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2"/>
      <c r="X17" s="382"/>
      <c r="Y17" s="382"/>
      <c r="Z17" s="382"/>
      <c r="AA17" s="382"/>
      <c r="AB17" s="382"/>
      <c r="AC17" s="382"/>
      <c r="AD17" s="382"/>
      <c r="AE17" s="382"/>
      <c r="AF17" s="382"/>
      <c r="AG17" s="382"/>
      <c r="AH17" s="382"/>
      <c r="AI17" s="382"/>
      <c r="AJ17" s="382"/>
      <c r="AK17" s="382"/>
      <c r="AL17" s="382"/>
      <c r="AM17" s="382"/>
      <c r="AN17" s="382"/>
      <c r="AO17" s="382"/>
      <c r="AP17" s="382"/>
      <c r="AQ17" s="382"/>
      <c r="AR17" s="382"/>
      <c r="AS17" s="382"/>
      <c r="AT17" s="382"/>
      <c r="AU17" s="382"/>
      <c r="AV17" s="382"/>
      <c r="AW17" s="382"/>
      <c r="AX17" s="382"/>
      <c r="AY17" s="382"/>
      <c r="AZ17" s="382"/>
      <c r="BA17" s="382"/>
      <c r="BB17" s="382"/>
      <c r="BC17" s="382"/>
      <c r="BD17" s="382"/>
      <c r="BE17" s="382"/>
      <c r="BF17" s="382"/>
      <c r="BG17" s="382"/>
      <c r="BH17" s="382"/>
      <c r="BI17" s="382"/>
      <c r="BJ17" s="382"/>
      <c r="BK17" s="382"/>
      <c r="BL17" s="382"/>
      <c r="BM17" s="382"/>
      <c r="BN17" s="382"/>
      <c r="BO17" s="382"/>
      <c r="BP17" s="382"/>
      <c r="BQ17" s="382"/>
      <c r="BR17" s="382"/>
      <c r="BS17" s="382"/>
      <c r="BT17" s="382"/>
      <c r="BU17" s="382"/>
      <c r="BV17" s="382"/>
      <c r="BW17" s="382"/>
      <c r="BX17" s="382"/>
      <c r="BY17" s="382"/>
      <c r="BZ17" s="382"/>
      <c r="CA17" s="382"/>
      <c r="CB17" s="382"/>
      <c r="CC17" s="382"/>
      <c r="CD17" s="382"/>
      <c r="CE17" s="382"/>
      <c r="CF17" s="382"/>
      <c r="CG17" s="382"/>
      <c r="CH17" s="382"/>
      <c r="CI17" s="382"/>
      <c r="CJ17" s="382"/>
      <c r="CK17" s="382"/>
      <c r="CL17" s="382"/>
      <c r="CM17" s="382"/>
      <c r="CN17" s="382"/>
      <c r="CO17" s="382"/>
      <c r="CP17" s="382"/>
      <c r="CQ17" s="382"/>
      <c r="CR17" s="382"/>
      <c r="CS17" s="382"/>
      <c r="CT17" s="382"/>
      <c r="CU17" s="382"/>
      <c r="CV17" s="382"/>
      <c r="CW17" s="382"/>
      <c r="CX17" s="382"/>
      <c r="CY17" s="382"/>
      <c r="CZ17" s="382"/>
      <c r="DA17" s="382"/>
      <c r="DB17" s="382"/>
      <c r="DC17" s="382"/>
      <c r="DD17" s="382"/>
      <c r="DE17" s="382"/>
      <c r="DF17" s="382"/>
      <c r="DG17" s="382"/>
      <c r="DH17" s="382"/>
      <c r="DI17" s="382"/>
      <c r="DJ17" s="382"/>
      <c r="DK17" s="382"/>
      <c r="DL17" s="382"/>
      <c r="DM17" s="382"/>
    </row>
    <row r="18" s="368" customFormat="1" ht="16" customHeight="1" spans="1:117">
      <c r="A18" s="242" t="s">
        <v>257</v>
      </c>
      <c r="B18" s="381">
        <v>835</v>
      </c>
      <c r="C18" s="381">
        <f>SUM(C19:C26)</f>
        <v>843</v>
      </c>
      <c r="D18" s="381">
        <f>SUM(D19:D26)</f>
        <v>839</v>
      </c>
      <c r="E18" s="234">
        <f t="shared" si="0"/>
        <v>99.5255041518387</v>
      </c>
      <c r="F18" s="234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  <c r="X18" s="382"/>
      <c r="Y18" s="382"/>
      <c r="Z18" s="382"/>
      <c r="AA18" s="382"/>
      <c r="AB18" s="382"/>
      <c r="AC18" s="382"/>
      <c r="AD18" s="382"/>
      <c r="AE18" s="382"/>
      <c r="AF18" s="382"/>
      <c r="AG18" s="382"/>
      <c r="AH18" s="382"/>
      <c r="AI18" s="382"/>
      <c r="AJ18" s="382"/>
      <c r="AK18" s="382"/>
      <c r="AL18" s="382"/>
      <c r="AM18" s="382"/>
      <c r="AN18" s="382"/>
      <c r="AO18" s="382"/>
      <c r="AP18" s="382"/>
      <c r="AQ18" s="382"/>
      <c r="AR18" s="382"/>
      <c r="AS18" s="382"/>
      <c r="AT18" s="382"/>
      <c r="AU18" s="382"/>
      <c r="AV18" s="382"/>
      <c r="AW18" s="382"/>
      <c r="AX18" s="382"/>
      <c r="AY18" s="382"/>
      <c r="AZ18" s="382"/>
      <c r="BA18" s="382"/>
      <c r="BB18" s="382"/>
      <c r="BC18" s="382"/>
      <c r="BD18" s="382"/>
      <c r="BE18" s="382"/>
      <c r="BF18" s="382"/>
      <c r="BG18" s="382"/>
      <c r="BH18" s="382"/>
      <c r="BI18" s="382"/>
      <c r="BJ18" s="382"/>
      <c r="BK18" s="382"/>
      <c r="BL18" s="382"/>
      <c r="BM18" s="382"/>
      <c r="BN18" s="382"/>
      <c r="BO18" s="382"/>
      <c r="BP18" s="382"/>
      <c r="BQ18" s="382"/>
      <c r="BR18" s="382"/>
      <c r="BS18" s="382"/>
      <c r="BT18" s="382"/>
      <c r="BU18" s="382"/>
      <c r="BV18" s="382"/>
      <c r="BW18" s="382"/>
      <c r="BX18" s="382"/>
      <c r="BY18" s="382"/>
      <c r="BZ18" s="382"/>
      <c r="CA18" s="382"/>
      <c r="CB18" s="382"/>
      <c r="CC18" s="382"/>
      <c r="CD18" s="382"/>
      <c r="CE18" s="382"/>
      <c r="CF18" s="382"/>
      <c r="CG18" s="382"/>
      <c r="CH18" s="382"/>
      <c r="CI18" s="382"/>
      <c r="CJ18" s="382"/>
      <c r="CK18" s="382"/>
      <c r="CL18" s="382"/>
      <c r="CM18" s="382"/>
      <c r="CN18" s="382"/>
      <c r="CO18" s="382"/>
      <c r="CP18" s="382"/>
      <c r="CQ18" s="382"/>
      <c r="CR18" s="382"/>
      <c r="CS18" s="382"/>
      <c r="CT18" s="382"/>
      <c r="CU18" s="382"/>
      <c r="CV18" s="382"/>
      <c r="CW18" s="382"/>
      <c r="CX18" s="382"/>
      <c r="CY18" s="382"/>
      <c r="CZ18" s="382"/>
      <c r="DA18" s="382"/>
      <c r="DB18" s="382"/>
      <c r="DC18" s="382"/>
      <c r="DD18" s="382"/>
      <c r="DE18" s="382"/>
      <c r="DF18" s="382"/>
      <c r="DG18" s="382"/>
      <c r="DH18" s="382"/>
      <c r="DI18" s="382"/>
      <c r="DJ18" s="382"/>
      <c r="DK18" s="382"/>
      <c r="DL18" s="382"/>
      <c r="DM18" s="382"/>
    </row>
    <row r="19" s="368" customFormat="1" ht="16" customHeight="1" spans="1:117">
      <c r="A19" s="242" t="s">
        <v>246</v>
      </c>
      <c r="B19" s="381">
        <v>405</v>
      </c>
      <c r="C19" s="381">
        <v>426</v>
      </c>
      <c r="D19" s="381">
        <v>426</v>
      </c>
      <c r="E19" s="234">
        <f t="shared" si="0"/>
        <v>100</v>
      </c>
      <c r="F19" s="234"/>
      <c r="G19" s="382"/>
      <c r="H19" s="382"/>
      <c r="I19" s="382"/>
      <c r="J19" s="382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2"/>
      <c r="X19" s="382"/>
      <c r="Y19" s="382"/>
      <c r="Z19" s="382"/>
      <c r="AA19" s="382"/>
      <c r="AB19" s="382"/>
      <c r="AC19" s="382"/>
      <c r="AD19" s="382"/>
      <c r="AE19" s="382"/>
      <c r="AF19" s="382"/>
      <c r="AG19" s="382"/>
      <c r="AH19" s="382"/>
      <c r="AI19" s="382"/>
      <c r="AJ19" s="382"/>
      <c r="AK19" s="382"/>
      <c r="AL19" s="382"/>
      <c r="AM19" s="382"/>
      <c r="AN19" s="382"/>
      <c r="AO19" s="382"/>
      <c r="AP19" s="382"/>
      <c r="AQ19" s="382"/>
      <c r="AR19" s="382"/>
      <c r="AS19" s="382"/>
      <c r="AT19" s="382"/>
      <c r="AU19" s="382"/>
      <c r="AV19" s="382"/>
      <c r="AW19" s="382"/>
      <c r="AX19" s="382"/>
      <c r="AY19" s="382"/>
      <c r="AZ19" s="382"/>
      <c r="BA19" s="382"/>
      <c r="BB19" s="382"/>
      <c r="BC19" s="382"/>
      <c r="BD19" s="382"/>
      <c r="BE19" s="382"/>
      <c r="BF19" s="382"/>
      <c r="BG19" s="382"/>
      <c r="BH19" s="382"/>
      <c r="BI19" s="382"/>
      <c r="BJ19" s="382"/>
      <c r="BK19" s="382"/>
      <c r="BL19" s="382"/>
      <c r="BM19" s="382"/>
      <c r="BN19" s="382"/>
      <c r="BO19" s="382"/>
      <c r="BP19" s="382"/>
      <c r="BQ19" s="382"/>
      <c r="BR19" s="382"/>
      <c r="BS19" s="382"/>
      <c r="BT19" s="382"/>
      <c r="BU19" s="382"/>
      <c r="BV19" s="382"/>
      <c r="BW19" s="382"/>
      <c r="BX19" s="382"/>
      <c r="BY19" s="382"/>
      <c r="BZ19" s="382"/>
      <c r="CA19" s="382"/>
      <c r="CB19" s="382"/>
      <c r="CC19" s="382"/>
      <c r="CD19" s="382"/>
      <c r="CE19" s="382"/>
      <c r="CF19" s="382"/>
      <c r="CG19" s="382"/>
      <c r="CH19" s="382"/>
      <c r="CI19" s="382"/>
      <c r="CJ19" s="382"/>
      <c r="CK19" s="382"/>
      <c r="CL19" s="382"/>
      <c r="CM19" s="382"/>
      <c r="CN19" s="382"/>
      <c r="CO19" s="382"/>
      <c r="CP19" s="382"/>
      <c r="CQ19" s="382"/>
      <c r="CR19" s="382"/>
      <c r="CS19" s="382"/>
      <c r="CT19" s="382"/>
      <c r="CU19" s="382"/>
      <c r="CV19" s="382"/>
      <c r="CW19" s="382"/>
      <c r="CX19" s="382"/>
      <c r="CY19" s="382"/>
      <c r="CZ19" s="382"/>
      <c r="DA19" s="382"/>
      <c r="DB19" s="382"/>
      <c r="DC19" s="382"/>
      <c r="DD19" s="382"/>
      <c r="DE19" s="382"/>
      <c r="DF19" s="382"/>
      <c r="DG19" s="382"/>
      <c r="DH19" s="382"/>
      <c r="DI19" s="382"/>
      <c r="DJ19" s="382"/>
      <c r="DK19" s="382"/>
      <c r="DL19" s="382"/>
      <c r="DM19" s="382"/>
    </row>
    <row r="20" s="368" customFormat="1" ht="16" customHeight="1" spans="1:117">
      <c r="A20" s="242" t="s">
        <v>247</v>
      </c>
      <c r="B20" s="381">
        <v>270</v>
      </c>
      <c r="C20" s="381">
        <v>223</v>
      </c>
      <c r="D20" s="381">
        <v>223</v>
      </c>
      <c r="E20" s="234">
        <f t="shared" si="0"/>
        <v>100</v>
      </c>
      <c r="F20" s="234"/>
      <c r="G20" s="382"/>
      <c r="H20" s="382"/>
      <c r="I20" s="382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2"/>
      <c r="Z20" s="382"/>
      <c r="AA20" s="382"/>
      <c r="AB20" s="382"/>
      <c r="AC20" s="382"/>
      <c r="AD20" s="382"/>
      <c r="AE20" s="382"/>
      <c r="AF20" s="382"/>
      <c r="AG20" s="382"/>
      <c r="AH20" s="382"/>
      <c r="AI20" s="382"/>
      <c r="AJ20" s="382"/>
      <c r="AK20" s="382"/>
      <c r="AL20" s="382"/>
      <c r="AM20" s="382"/>
      <c r="AN20" s="382"/>
      <c r="AO20" s="382"/>
      <c r="AP20" s="382"/>
      <c r="AQ20" s="382"/>
      <c r="AR20" s="382"/>
      <c r="AS20" s="382"/>
      <c r="AT20" s="382"/>
      <c r="AU20" s="382"/>
      <c r="AV20" s="382"/>
      <c r="AW20" s="382"/>
      <c r="AX20" s="382"/>
      <c r="AY20" s="382"/>
      <c r="AZ20" s="382"/>
      <c r="BA20" s="382"/>
      <c r="BB20" s="382"/>
      <c r="BC20" s="382"/>
      <c r="BD20" s="382"/>
      <c r="BE20" s="382"/>
      <c r="BF20" s="382"/>
      <c r="BG20" s="382"/>
      <c r="BH20" s="382"/>
      <c r="BI20" s="382"/>
      <c r="BJ20" s="382"/>
      <c r="BK20" s="382"/>
      <c r="BL20" s="382"/>
      <c r="BM20" s="382"/>
      <c r="BN20" s="382"/>
      <c r="BO20" s="382"/>
      <c r="BP20" s="382"/>
      <c r="BQ20" s="382"/>
      <c r="BR20" s="382"/>
      <c r="BS20" s="382"/>
      <c r="BT20" s="382"/>
      <c r="BU20" s="382"/>
      <c r="BV20" s="382"/>
      <c r="BW20" s="382"/>
      <c r="BX20" s="382"/>
      <c r="BY20" s="382"/>
      <c r="BZ20" s="382"/>
      <c r="CA20" s="382"/>
      <c r="CB20" s="382"/>
      <c r="CC20" s="382"/>
      <c r="CD20" s="382"/>
      <c r="CE20" s="382"/>
      <c r="CF20" s="382"/>
      <c r="CG20" s="382"/>
      <c r="CH20" s="382"/>
      <c r="CI20" s="382"/>
      <c r="CJ20" s="382"/>
      <c r="CK20" s="382"/>
      <c r="CL20" s="382"/>
      <c r="CM20" s="382"/>
      <c r="CN20" s="382"/>
      <c r="CO20" s="382"/>
      <c r="CP20" s="382"/>
      <c r="CQ20" s="382"/>
      <c r="CR20" s="382"/>
      <c r="CS20" s="382"/>
      <c r="CT20" s="382"/>
      <c r="CU20" s="382"/>
      <c r="CV20" s="382"/>
      <c r="CW20" s="382"/>
      <c r="CX20" s="382"/>
      <c r="CY20" s="382"/>
      <c r="CZ20" s="382"/>
      <c r="DA20" s="382"/>
      <c r="DB20" s="382"/>
      <c r="DC20" s="382"/>
      <c r="DD20" s="382"/>
      <c r="DE20" s="382"/>
      <c r="DF20" s="382"/>
      <c r="DG20" s="382"/>
      <c r="DH20" s="382"/>
      <c r="DI20" s="382"/>
      <c r="DJ20" s="382"/>
      <c r="DK20" s="382"/>
      <c r="DL20" s="382"/>
      <c r="DM20" s="382"/>
    </row>
    <row r="21" s="368" customFormat="1" ht="16" customHeight="1" spans="1:117">
      <c r="A21" s="242" t="s">
        <v>248</v>
      </c>
      <c r="B21" s="381"/>
      <c r="C21" s="381">
        <v>0</v>
      </c>
      <c r="D21" s="381">
        <v>0</v>
      </c>
      <c r="E21" s="234">
        <f t="shared" si="0"/>
        <v>0</v>
      </c>
      <c r="F21" s="234"/>
      <c r="G21" s="382"/>
      <c r="H21" s="382"/>
      <c r="I21" s="382"/>
      <c r="J21" s="382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2"/>
      <c r="X21" s="382"/>
      <c r="Y21" s="382"/>
      <c r="Z21" s="382"/>
      <c r="AA21" s="382"/>
      <c r="AB21" s="382"/>
      <c r="AC21" s="382"/>
      <c r="AD21" s="382"/>
      <c r="AE21" s="382"/>
      <c r="AF21" s="382"/>
      <c r="AG21" s="382"/>
      <c r="AH21" s="382"/>
      <c r="AI21" s="382"/>
      <c r="AJ21" s="382"/>
      <c r="AK21" s="382"/>
      <c r="AL21" s="382"/>
      <c r="AM21" s="382"/>
      <c r="AN21" s="382"/>
      <c r="AO21" s="382"/>
      <c r="AP21" s="382"/>
      <c r="AQ21" s="382"/>
      <c r="AR21" s="382"/>
      <c r="AS21" s="382"/>
      <c r="AT21" s="382"/>
      <c r="AU21" s="382"/>
      <c r="AV21" s="382"/>
      <c r="AW21" s="382"/>
      <c r="AX21" s="382"/>
      <c r="AY21" s="382"/>
      <c r="AZ21" s="382"/>
      <c r="BA21" s="382"/>
      <c r="BB21" s="382"/>
      <c r="BC21" s="382"/>
      <c r="BD21" s="382"/>
      <c r="BE21" s="382"/>
      <c r="BF21" s="382"/>
      <c r="BG21" s="382"/>
      <c r="BH21" s="382"/>
      <c r="BI21" s="382"/>
      <c r="BJ21" s="382"/>
      <c r="BK21" s="382"/>
      <c r="BL21" s="382"/>
      <c r="BM21" s="382"/>
      <c r="BN21" s="382"/>
      <c r="BO21" s="382"/>
      <c r="BP21" s="382"/>
      <c r="BQ21" s="382"/>
      <c r="BR21" s="382"/>
      <c r="BS21" s="382"/>
      <c r="BT21" s="382"/>
      <c r="BU21" s="382"/>
      <c r="BV21" s="382"/>
      <c r="BW21" s="382"/>
      <c r="BX21" s="382"/>
      <c r="BY21" s="382"/>
      <c r="BZ21" s="382"/>
      <c r="CA21" s="382"/>
      <c r="CB21" s="382"/>
      <c r="CC21" s="382"/>
      <c r="CD21" s="382"/>
      <c r="CE21" s="382"/>
      <c r="CF21" s="382"/>
      <c r="CG21" s="382"/>
      <c r="CH21" s="382"/>
      <c r="CI21" s="382"/>
      <c r="CJ21" s="382"/>
      <c r="CK21" s="382"/>
      <c r="CL21" s="382"/>
      <c r="CM21" s="382"/>
      <c r="CN21" s="382"/>
      <c r="CO21" s="382"/>
      <c r="CP21" s="382"/>
      <c r="CQ21" s="382"/>
      <c r="CR21" s="382"/>
      <c r="CS21" s="382"/>
      <c r="CT21" s="382"/>
      <c r="CU21" s="382"/>
      <c r="CV21" s="382"/>
      <c r="CW21" s="382"/>
      <c r="CX21" s="382"/>
      <c r="CY21" s="382"/>
      <c r="CZ21" s="382"/>
      <c r="DA21" s="382"/>
      <c r="DB21" s="382"/>
      <c r="DC21" s="382"/>
      <c r="DD21" s="382"/>
      <c r="DE21" s="382"/>
      <c r="DF21" s="382"/>
      <c r="DG21" s="382"/>
      <c r="DH21" s="382"/>
      <c r="DI21" s="382"/>
      <c r="DJ21" s="382"/>
      <c r="DK21" s="382"/>
      <c r="DL21" s="382"/>
      <c r="DM21" s="382"/>
    </row>
    <row r="22" s="368" customFormat="1" ht="16" customHeight="1" spans="1:117">
      <c r="A22" s="242" t="s">
        <v>258</v>
      </c>
      <c r="B22" s="381">
        <v>42</v>
      </c>
      <c r="C22" s="381">
        <v>50</v>
      </c>
      <c r="D22" s="381">
        <v>50</v>
      </c>
      <c r="E22" s="234">
        <f t="shared" si="0"/>
        <v>100</v>
      </c>
      <c r="F22" s="234"/>
      <c r="G22" s="382"/>
      <c r="H22" s="382"/>
      <c r="I22" s="382"/>
      <c r="J22" s="382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2"/>
      <c r="X22" s="382"/>
      <c r="Y22" s="382"/>
      <c r="Z22" s="382"/>
      <c r="AA22" s="382"/>
      <c r="AB22" s="382"/>
      <c r="AC22" s="382"/>
      <c r="AD22" s="382"/>
      <c r="AE22" s="382"/>
      <c r="AF22" s="382"/>
      <c r="AG22" s="382"/>
      <c r="AH22" s="382"/>
      <c r="AI22" s="382"/>
      <c r="AJ22" s="382"/>
      <c r="AK22" s="382"/>
      <c r="AL22" s="382"/>
      <c r="AM22" s="382"/>
      <c r="AN22" s="382"/>
      <c r="AO22" s="382"/>
      <c r="AP22" s="382"/>
      <c r="AQ22" s="382"/>
      <c r="AR22" s="382"/>
      <c r="AS22" s="382"/>
      <c r="AT22" s="382"/>
      <c r="AU22" s="382"/>
      <c r="AV22" s="382"/>
      <c r="AW22" s="382"/>
      <c r="AX22" s="382"/>
      <c r="AY22" s="382"/>
      <c r="AZ22" s="382"/>
      <c r="BA22" s="382"/>
      <c r="BB22" s="382"/>
      <c r="BC22" s="382"/>
      <c r="BD22" s="382"/>
      <c r="BE22" s="382"/>
      <c r="BF22" s="382"/>
      <c r="BG22" s="382"/>
      <c r="BH22" s="382"/>
      <c r="BI22" s="382"/>
      <c r="BJ22" s="382"/>
      <c r="BK22" s="382"/>
      <c r="BL22" s="382"/>
      <c r="BM22" s="382"/>
      <c r="BN22" s="382"/>
      <c r="BO22" s="382"/>
      <c r="BP22" s="382"/>
      <c r="BQ22" s="382"/>
      <c r="BR22" s="382"/>
      <c r="BS22" s="382"/>
      <c r="BT22" s="382"/>
      <c r="BU22" s="382"/>
      <c r="BV22" s="382"/>
      <c r="BW22" s="382"/>
      <c r="BX22" s="382"/>
      <c r="BY22" s="382"/>
      <c r="BZ22" s="382"/>
      <c r="CA22" s="382"/>
      <c r="CB22" s="382"/>
      <c r="CC22" s="382"/>
      <c r="CD22" s="382"/>
      <c r="CE22" s="382"/>
      <c r="CF22" s="382"/>
      <c r="CG22" s="382"/>
      <c r="CH22" s="382"/>
      <c r="CI22" s="382"/>
      <c r="CJ22" s="382"/>
      <c r="CK22" s="382"/>
      <c r="CL22" s="382"/>
      <c r="CM22" s="382"/>
      <c r="CN22" s="382"/>
      <c r="CO22" s="382"/>
      <c r="CP22" s="382"/>
      <c r="CQ22" s="382"/>
      <c r="CR22" s="382"/>
      <c r="CS22" s="382"/>
      <c r="CT22" s="382"/>
      <c r="CU22" s="382"/>
      <c r="CV22" s="382"/>
      <c r="CW22" s="382"/>
      <c r="CX22" s="382"/>
      <c r="CY22" s="382"/>
      <c r="CZ22" s="382"/>
      <c r="DA22" s="382"/>
      <c r="DB22" s="382"/>
      <c r="DC22" s="382"/>
      <c r="DD22" s="382"/>
      <c r="DE22" s="382"/>
      <c r="DF22" s="382"/>
      <c r="DG22" s="382"/>
      <c r="DH22" s="382"/>
      <c r="DI22" s="382"/>
      <c r="DJ22" s="382"/>
      <c r="DK22" s="382"/>
      <c r="DL22" s="382"/>
      <c r="DM22" s="382"/>
    </row>
    <row r="23" s="368" customFormat="1" ht="16" customHeight="1" spans="1:117">
      <c r="A23" s="242" t="s">
        <v>259</v>
      </c>
      <c r="B23" s="381"/>
      <c r="C23" s="381">
        <v>0</v>
      </c>
      <c r="D23" s="381">
        <v>0</v>
      </c>
      <c r="E23" s="234">
        <f t="shared" si="0"/>
        <v>0</v>
      </c>
      <c r="F23" s="234"/>
      <c r="G23" s="382"/>
      <c r="H23" s="382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2"/>
      <c r="AJ23" s="382"/>
      <c r="AK23" s="382"/>
      <c r="AL23" s="382"/>
      <c r="AM23" s="382"/>
      <c r="AN23" s="382"/>
      <c r="AO23" s="382"/>
      <c r="AP23" s="382"/>
      <c r="AQ23" s="382"/>
      <c r="AR23" s="382"/>
      <c r="AS23" s="382"/>
      <c r="AT23" s="382"/>
      <c r="AU23" s="382"/>
      <c r="AV23" s="382"/>
      <c r="AW23" s="382"/>
      <c r="AX23" s="382"/>
      <c r="AY23" s="382"/>
      <c r="AZ23" s="382"/>
      <c r="BA23" s="382"/>
      <c r="BB23" s="382"/>
      <c r="BC23" s="382"/>
      <c r="BD23" s="382"/>
      <c r="BE23" s="382"/>
      <c r="BF23" s="382"/>
      <c r="BG23" s="382"/>
      <c r="BH23" s="382"/>
      <c r="BI23" s="382"/>
      <c r="BJ23" s="382"/>
      <c r="BK23" s="382"/>
      <c r="BL23" s="382"/>
      <c r="BM23" s="382"/>
      <c r="BN23" s="382"/>
      <c r="BO23" s="382"/>
      <c r="BP23" s="382"/>
      <c r="BQ23" s="382"/>
      <c r="BR23" s="382"/>
      <c r="BS23" s="382"/>
      <c r="BT23" s="382"/>
      <c r="BU23" s="382"/>
      <c r="BV23" s="382"/>
      <c r="BW23" s="382"/>
      <c r="BX23" s="382"/>
      <c r="BY23" s="382"/>
      <c r="BZ23" s="382"/>
      <c r="CA23" s="382"/>
      <c r="CB23" s="382"/>
      <c r="CC23" s="382"/>
      <c r="CD23" s="382"/>
      <c r="CE23" s="382"/>
      <c r="CF23" s="382"/>
      <c r="CG23" s="382"/>
      <c r="CH23" s="382"/>
      <c r="CI23" s="382"/>
      <c r="CJ23" s="382"/>
      <c r="CK23" s="382"/>
      <c r="CL23" s="382"/>
      <c r="CM23" s="382"/>
      <c r="CN23" s="382"/>
      <c r="CO23" s="382"/>
      <c r="CP23" s="382"/>
      <c r="CQ23" s="382"/>
      <c r="CR23" s="382"/>
      <c r="CS23" s="382"/>
      <c r="CT23" s="382"/>
      <c r="CU23" s="382"/>
      <c r="CV23" s="382"/>
      <c r="CW23" s="382"/>
      <c r="CX23" s="382"/>
      <c r="CY23" s="382"/>
      <c r="CZ23" s="382"/>
      <c r="DA23" s="382"/>
      <c r="DB23" s="382"/>
      <c r="DC23" s="382"/>
      <c r="DD23" s="382"/>
      <c r="DE23" s="382"/>
      <c r="DF23" s="382"/>
      <c r="DG23" s="382"/>
      <c r="DH23" s="382"/>
      <c r="DI23" s="382"/>
      <c r="DJ23" s="382"/>
      <c r="DK23" s="382"/>
      <c r="DL23" s="382"/>
      <c r="DM23" s="382"/>
    </row>
    <row r="24" s="368" customFormat="1" ht="16" customHeight="1" spans="1:117">
      <c r="A24" s="242" t="s">
        <v>260</v>
      </c>
      <c r="B24" s="381">
        <v>60</v>
      </c>
      <c r="C24" s="381">
        <v>70</v>
      </c>
      <c r="D24" s="381">
        <v>70</v>
      </c>
      <c r="E24" s="234">
        <f t="shared" si="0"/>
        <v>100</v>
      </c>
      <c r="F24" s="234"/>
      <c r="G24" s="382"/>
      <c r="H24" s="382"/>
      <c r="I24" s="382"/>
      <c r="J24" s="382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2"/>
      <c r="X24" s="382"/>
      <c r="Y24" s="382"/>
      <c r="Z24" s="382"/>
      <c r="AA24" s="382"/>
      <c r="AB24" s="382"/>
      <c r="AC24" s="382"/>
      <c r="AD24" s="382"/>
      <c r="AE24" s="382"/>
      <c r="AF24" s="382"/>
      <c r="AG24" s="382"/>
      <c r="AH24" s="382"/>
      <c r="AI24" s="382"/>
      <c r="AJ24" s="382"/>
      <c r="AK24" s="382"/>
      <c r="AL24" s="382"/>
      <c r="AM24" s="382"/>
      <c r="AN24" s="382"/>
      <c r="AO24" s="382"/>
      <c r="AP24" s="382"/>
      <c r="AQ24" s="382"/>
      <c r="AR24" s="382"/>
      <c r="AS24" s="382"/>
      <c r="AT24" s="382"/>
      <c r="AU24" s="382"/>
      <c r="AV24" s="382"/>
      <c r="AW24" s="382"/>
      <c r="AX24" s="382"/>
      <c r="AY24" s="382"/>
      <c r="AZ24" s="382"/>
      <c r="BA24" s="382"/>
      <c r="BB24" s="382"/>
      <c r="BC24" s="382"/>
      <c r="BD24" s="382"/>
      <c r="BE24" s="382"/>
      <c r="BF24" s="382"/>
      <c r="BG24" s="382"/>
      <c r="BH24" s="382"/>
      <c r="BI24" s="382"/>
      <c r="BJ24" s="382"/>
      <c r="BK24" s="382"/>
      <c r="BL24" s="382"/>
      <c r="BM24" s="382"/>
      <c r="BN24" s="382"/>
      <c r="BO24" s="382"/>
      <c r="BP24" s="382"/>
      <c r="BQ24" s="382"/>
      <c r="BR24" s="382"/>
      <c r="BS24" s="382"/>
      <c r="BT24" s="382"/>
      <c r="BU24" s="382"/>
      <c r="BV24" s="382"/>
      <c r="BW24" s="382"/>
      <c r="BX24" s="382"/>
      <c r="BY24" s="382"/>
      <c r="BZ24" s="382"/>
      <c r="CA24" s="382"/>
      <c r="CB24" s="382"/>
      <c r="CC24" s="382"/>
      <c r="CD24" s="382"/>
      <c r="CE24" s="382"/>
      <c r="CF24" s="382"/>
      <c r="CG24" s="382"/>
      <c r="CH24" s="382"/>
      <c r="CI24" s="382"/>
      <c r="CJ24" s="382"/>
      <c r="CK24" s="382"/>
      <c r="CL24" s="382"/>
      <c r="CM24" s="382"/>
      <c r="CN24" s="382"/>
      <c r="CO24" s="382"/>
      <c r="CP24" s="382"/>
      <c r="CQ24" s="382"/>
      <c r="CR24" s="382"/>
      <c r="CS24" s="382"/>
      <c r="CT24" s="382"/>
      <c r="CU24" s="382"/>
      <c r="CV24" s="382"/>
      <c r="CW24" s="382"/>
      <c r="CX24" s="382"/>
      <c r="CY24" s="382"/>
      <c r="CZ24" s="382"/>
      <c r="DA24" s="382"/>
      <c r="DB24" s="382"/>
      <c r="DC24" s="382"/>
      <c r="DD24" s="382"/>
      <c r="DE24" s="382"/>
      <c r="DF24" s="382"/>
      <c r="DG24" s="382"/>
      <c r="DH24" s="382"/>
      <c r="DI24" s="382"/>
      <c r="DJ24" s="382"/>
      <c r="DK24" s="382"/>
      <c r="DL24" s="382"/>
      <c r="DM24" s="382"/>
    </row>
    <row r="25" s="368" customFormat="1" ht="16" customHeight="1" spans="1:117">
      <c r="A25" s="242" t="s">
        <v>255</v>
      </c>
      <c r="B25" s="381">
        <v>58</v>
      </c>
      <c r="C25" s="381">
        <v>74</v>
      </c>
      <c r="D25" s="381">
        <v>70</v>
      </c>
      <c r="E25" s="234">
        <f t="shared" si="0"/>
        <v>94.5945945945946</v>
      </c>
      <c r="F25" s="234"/>
      <c r="G25" s="382"/>
      <c r="H25" s="382"/>
      <c r="I25" s="382"/>
      <c r="J25" s="382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2"/>
      <c r="Y25" s="382"/>
      <c r="Z25" s="382"/>
      <c r="AA25" s="382"/>
      <c r="AB25" s="382"/>
      <c r="AC25" s="382"/>
      <c r="AD25" s="382"/>
      <c r="AE25" s="382"/>
      <c r="AF25" s="382"/>
      <c r="AG25" s="382"/>
      <c r="AH25" s="382"/>
      <c r="AI25" s="382"/>
      <c r="AJ25" s="382"/>
      <c r="AK25" s="382"/>
      <c r="AL25" s="382"/>
      <c r="AM25" s="382"/>
      <c r="AN25" s="382"/>
      <c r="AO25" s="382"/>
      <c r="AP25" s="382"/>
      <c r="AQ25" s="382"/>
      <c r="AR25" s="382"/>
      <c r="AS25" s="382"/>
      <c r="AT25" s="382"/>
      <c r="AU25" s="382"/>
      <c r="AV25" s="382"/>
      <c r="AW25" s="382"/>
      <c r="AX25" s="382"/>
      <c r="AY25" s="382"/>
      <c r="AZ25" s="382"/>
      <c r="BA25" s="382"/>
      <c r="BB25" s="382"/>
      <c r="BC25" s="382"/>
      <c r="BD25" s="382"/>
      <c r="BE25" s="382"/>
      <c r="BF25" s="382"/>
      <c r="BG25" s="382"/>
      <c r="BH25" s="382"/>
      <c r="BI25" s="382"/>
      <c r="BJ25" s="382"/>
      <c r="BK25" s="382"/>
      <c r="BL25" s="382"/>
      <c r="BM25" s="382"/>
      <c r="BN25" s="382"/>
      <c r="BO25" s="382"/>
      <c r="BP25" s="382"/>
      <c r="BQ25" s="382"/>
      <c r="BR25" s="382"/>
      <c r="BS25" s="382"/>
      <c r="BT25" s="382"/>
      <c r="BU25" s="382"/>
      <c r="BV25" s="382"/>
      <c r="BW25" s="382"/>
      <c r="BX25" s="382"/>
      <c r="BY25" s="382"/>
      <c r="BZ25" s="382"/>
      <c r="CA25" s="382"/>
      <c r="CB25" s="382"/>
      <c r="CC25" s="382"/>
      <c r="CD25" s="382"/>
      <c r="CE25" s="382"/>
      <c r="CF25" s="382"/>
      <c r="CG25" s="382"/>
      <c r="CH25" s="382"/>
      <c r="CI25" s="382"/>
      <c r="CJ25" s="382"/>
      <c r="CK25" s="382"/>
      <c r="CL25" s="382"/>
      <c r="CM25" s="382"/>
      <c r="CN25" s="382"/>
      <c r="CO25" s="382"/>
      <c r="CP25" s="382"/>
      <c r="CQ25" s="382"/>
      <c r="CR25" s="382"/>
      <c r="CS25" s="382"/>
      <c r="CT25" s="382"/>
      <c r="CU25" s="382"/>
      <c r="CV25" s="382"/>
      <c r="CW25" s="382"/>
      <c r="CX25" s="382"/>
      <c r="CY25" s="382"/>
      <c r="CZ25" s="382"/>
      <c r="DA25" s="382"/>
      <c r="DB25" s="382"/>
      <c r="DC25" s="382"/>
      <c r="DD25" s="382"/>
      <c r="DE25" s="382"/>
      <c r="DF25" s="382"/>
      <c r="DG25" s="382"/>
      <c r="DH25" s="382"/>
      <c r="DI25" s="382"/>
      <c r="DJ25" s="382"/>
      <c r="DK25" s="382"/>
      <c r="DL25" s="382"/>
      <c r="DM25" s="382"/>
    </row>
    <row r="26" s="368" customFormat="1" ht="16" customHeight="1" spans="1:117">
      <c r="A26" s="242" t="s">
        <v>261</v>
      </c>
      <c r="B26" s="381"/>
      <c r="C26" s="381"/>
      <c r="D26" s="381">
        <v>0</v>
      </c>
      <c r="E26" s="234">
        <f t="shared" si="0"/>
        <v>0</v>
      </c>
      <c r="F26" s="234"/>
      <c r="G26" s="382"/>
      <c r="H26" s="382"/>
      <c r="I26" s="382"/>
      <c r="J26" s="382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2"/>
      <c r="X26" s="382"/>
      <c r="Y26" s="382"/>
      <c r="Z26" s="382"/>
      <c r="AA26" s="382"/>
      <c r="AB26" s="382"/>
      <c r="AC26" s="382"/>
      <c r="AD26" s="382"/>
      <c r="AE26" s="382"/>
      <c r="AF26" s="382"/>
      <c r="AG26" s="382"/>
      <c r="AH26" s="382"/>
      <c r="AI26" s="382"/>
      <c r="AJ26" s="382"/>
      <c r="AK26" s="382"/>
      <c r="AL26" s="382"/>
      <c r="AM26" s="382"/>
      <c r="AN26" s="382"/>
      <c r="AO26" s="382"/>
      <c r="AP26" s="382"/>
      <c r="AQ26" s="382"/>
      <c r="AR26" s="382"/>
      <c r="AS26" s="382"/>
      <c r="AT26" s="382"/>
      <c r="AU26" s="382"/>
      <c r="AV26" s="382"/>
      <c r="AW26" s="382"/>
      <c r="AX26" s="382"/>
      <c r="AY26" s="382"/>
      <c r="AZ26" s="382"/>
      <c r="BA26" s="382"/>
      <c r="BB26" s="382"/>
      <c r="BC26" s="382"/>
      <c r="BD26" s="382"/>
      <c r="BE26" s="382"/>
      <c r="BF26" s="382"/>
      <c r="BG26" s="382"/>
      <c r="BH26" s="382"/>
      <c r="BI26" s="382"/>
      <c r="BJ26" s="382"/>
      <c r="BK26" s="382"/>
      <c r="BL26" s="382"/>
      <c r="BM26" s="382"/>
      <c r="BN26" s="382"/>
      <c r="BO26" s="382"/>
      <c r="BP26" s="382"/>
      <c r="BQ26" s="382"/>
      <c r="BR26" s="382"/>
      <c r="BS26" s="382"/>
      <c r="BT26" s="382"/>
      <c r="BU26" s="382"/>
      <c r="BV26" s="382"/>
      <c r="BW26" s="382"/>
      <c r="BX26" s="382"/>
      <c r="BY26" s="382"/>
      <c r="BZ26" s="382"/>
      <c r="CA26" s="382"/>
      <c r="CB26" s="382"/>
      <c r="CC26" s="382"/>
      <c r="CD26" s="382"/>
      <c r="CE26" s="382"/>
      <c r="CF26" s="382"/>
      <c r="CG26" s="382"/>
      <c r="CH26" s="382"/>
      <c r="CI26" s="382"/>
      <c r="CJ26" s="382"/>
      <c r="CK26" s="382"/>
      <c r="CL26" s="382"/>
      <c r="CM26" s="382"/>
      <c r="CN26" s="382"/>
      <c r="CO26" s="382"/>
      <c r="CP26" s="382"/>
      <c r="CQ26" s="382"/>
      <c r="CR26" s="382"/>
      <c r="CS26" s="382"/>
      <c r="CT26" s="382"/>
      <c r="CU26" s="382"/>
      <c r="CV26" s="382"/>
      <c r="CW26" s="382"/>
      <c r="CX26" s="382"/>
      <c r="CY26" s="382"/>
      <c r="CZ26" s="382"/>
      <c r="DA26" s="382"/>
      <c r="DB26" s="382"/>
      <c r="DC26" s="382"/>
      <c r="DD26" s="382"/>
      <c r="DE26" s="382"/>
      <c r="DF26" s="382"/>
      <c r="DG26" s="382"/>
      <c r="DH26" s="382"/>
      <c r="DI26" s="382"/>
      <c r="DJ26" s="382"/>
      <c r="DK26" s="382"/>
      <c r="DL26" s="382"/>
      <c r="DM26" s="382"/>
    </row>
    <row r="27" s="368" customFormat="1" ht="16" customHeight="1" spans="1:117">
      <c r="A27" s="242" t="s">
        <v>262</v>
      </c>
      <c r="B27" s="381">
        <v>21049</v>
      </c>
      <c r="C27" s="381">
        <f>SUM(C28:C37)</f>
        <v>25787</v>
      </c>
      <c r="D27" s="381">
        <f>SUM(D28:D37)</f>
        <v>26395</v>
      </c>
      <c r="E27" s="234">
        <f t="shared" si="0"/>
        <v>102.357777174545</v>
      </c>
      <c r="F27" s="234"/>
      <c r="G27" s="382"/>
      <c r="H27" s="382"/>
      <c r="I27" s="382"/>
      <c r="J27" s="382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2"/>
      <c r="X27" s="382"/>
      <c r="Y27" s="382"/>
      <c r="Z27" s="382"/>
      <c r="AA27" s="382"/>
      <c r="AB27" s="382"/>
      <c r="AC27" s="382"/>
      <c r="AD27" s="382"/>
      <c r="AE27" s="382"/>
      <c r="AF27" s="382"/>
      <c r="AG27" s="382"/>
      <c r="AH27" s="382"/>
      <c r="AI27" s="382"/>
      <c r="AJ27" s="382"/>
      <c r="AK27" s="382"/>
      <c r="AL27" s="382"/>
      <c r="AM27" s="382"/>
      <c r="AN27" s="382"/>
      <c r="AO27" s="382"/>
      <c r="AP27" s="382"/>
      <c r="AQ27" s="382"/>
      <c r="AR27" s="382"/>
      <c r="AS27" s="382"/>
      <c r="AT27" s="382"/>
      <c r="AU27" s="382"/>
      <c r="AV27" s="382"/>
      <c r="AW27" s="382"/>
      <c r="AX27" s="382"/>
      <c r="AY27" s="382"/>
      <c r="AZ27" s="382"/>
      <c r="BA27" s="382"/>
      <c r="BB27" s="382"/>
      <c r="BC27" s="382"/>
      <c r="BD27" s="382"/>
      <c r="BE27" s="382"/>
      <c r="BF27" s="382"/>
      <c r="BG27" s="382"/>
      <c r="BH27" s="382"/>
      <c r="BI27" s="382"/>
      <c r="BJ27" s="382"/>
      <c r="BK27" s="382"/>
      <c r="BL27" s="382"/>
      <c r="BM27" s="382"/>
      <c r="BN27" s="382"/>
      <c r="BO27" s="382"/>
      <c r="BP27" s="382"/>
      <c r="BQ27" s="382"/>
      <c r="BR27" s="382"/>
      <c r="BS27" s="382"/>
      <c r="BT27" s="382"/>
      <c r="BU27" s="382"/>
      <c r="BV27" s="382"/>
      <c r="BW27" s="382"/>
      <c r="BX27" s="382"/>
      <c r="BY27" s="382"/>
      <c r="BZ27" s="382"/>
      <c r="CA27" s="382"/>
      <c r="CB27" s="382"/>
      <c r="CC27" s="382"/>
      <c r="CD27" s="382"/>
      <c r="CE27" s="382"/>
      <c r="CF27" s="382"/>
      <c r="CG27" s="382"/>
      <c r="CH27" s="382"/>
      <c r="CI27" s="382"/>
      <c r="CJ27" s="382"/>
      <c r="CK27" s="382"/>
      <c r="CL27" s="382"/>
      <c r="CM27" s="382"/>
      <c r="CN27" s="382"/>
      <c r="CO27" s="382"/>
      <c r="CP27" s="382"/>
      <c r="CQ27" s="382"/>
      <c r="CR27" s="382"/>
      <c r="CS27" s="382"/>
      <c r="CT27" s="382"/>
      <c r="CU27" s="382"/>
      <c r="CV27" s="382"/>
      <c r="CW27" s="382"/>
      <c r="CX27" s="382"/>
      <c r="CY27" s="382"/>
      <c r="CZ27" s="382"/>
      <c r="DA27" s="382"/>
      <c r="DB27" s="382"/>
      <c r="DC27" s="382"/>
      <c r="DD27" s="382"/>
      <c r="DE27" s="382"/>
      <c r="DF27" s="382"/>
      <c r="DG27" s="382"/>
      <c r="DH27" s="382"/>
      <c r="DI27" s="382"/>
      <c r="DJ27" s="382"/>
      <c r="DK27" s="382"/>
      <c r="DL27" s="382"/>
      <c r="DM27" s="382"/>
    </row>
    <row r="28" s="368" customFormat="1" ht="16" customHeight="1" spans="1:117">
      <c r="A28" s="242" t="s">
        <v>246</v>
      </c>
      <c r="B28" s="381">
        <v>10835</v>
      </c>
      <c r="C28" s="381">
        <f>12973+45</f>
        <v>13018</v>
      </c>
      <c r="D28" s="381">
        <v>12973</v>
      </c>
      <c r="E28" s="234">
        <f t="shared" si="0"/>
        <v>99.6543247810724</v>
      </c>
      <c r="F28" s="234"/>
      <c r="G28" s="382"/>
      <c r="H28" s="382"/>
      <c r="I28" s="382"/>
      <c r="J28" s="382"/>
      <c r="K28" s="382"/>
      <c r="L28" s="382"/>
      <c r="M28" s="382"/>
      <c r="N28" s="382"/>
      <c r="O28" s="382"/>
      <c r="P28" s="382"/>
      <c r="Q28" s="382"/>
      <c r="R28" s="382"/>
      <c r="S28" s="382"/>
      <c r="T28" s="382"/>
      <c r="U28" s="382"/>
      <c r="V28" s="382"/>
      <c r="W28" s="382"/>
      <c r="X28" s="382"/>
      <c r="Y28" s="382"/>
      <c r="Z28" s="382"/>
      <c r="AA28" s="382"/>
      <c r="AB28" s="382"/>
      <c r="AC28" s="382"/>
      <c r="AD28" s="382"/>
      <c r="AE28" s="382"/>
      <c r="AF28" s="382"/>
      <c r="AG28" s="382"/>
      <c r="AH28" s="382"/>
      <c r="AI28" s="382"/>
      <c r="AJ28" s="382"/>
      <c r="AK28" s="382"/>
      <c r="AL28" s="382"/>
      <c r="AM28" s="382"/>
      <c r="AN28" s="382"/>
      <c r="AO28" s="382"/>
      <c r="AP28" s="382"/>
      <c r="AQ28" s="382"/>
      <c r="AR28" s="382"/>
      <c r="AS28" s="382"/>
      <c r="AT28" s="382"/>
      <c r="AU28" s="382"/>
      <c r="AV28" s="382"/>
      <c r="AW28" s="382"/>
      <c r="AX28" s="382"/>
      <c r="AY28" s="382"/>
      <c r="AZ28" s="382"/>
      <c r="BA28" s="382"/>
      <c r="BB28" s="382"/>
      <c r="BC28" s="382"/>
      <c r="BD28" s="382"/>
      <c r="BE28" s="382"/>
      <c r="BF28" s="382"/>
      <c r="BG28" s="382"/>
      <c r="BH28" s="382"/>
      <c r="BI28" s="382"/>
      <c r="BJ28" s="382"/>
      <c r="BK28" s="382"/>
      <c r="BL28" s="382"/>
      <c r="BM28" s="382"/>
      <c r="BN28" s="382"/>
      <c r="BO28" s="382"/>
      <c r="BP28" s="382"/>
      <c r="BQ28" s="382"/>
      <c r="BR28" s="382"/>
      <c r="BS28" s="382"/>
      <c r="BT28" s="382"/>
      <c r="BU28" s="382"/>
      <c r="BV28" s="382"/>
      <c r="BW28" s="382"/>
      <c r="BX28" s="382"/>
      <c r="BY28" s="382"/>
      <c r="BZ28" s="382"/>
      <c r="CA28" s="382"/>
      <c r="CB28" s="382"/>
      <c r="CC28" s="382"/>
      <c r="CD28" s="382"/>
      <c r="CE28" s="382"/>
      <c r="CF28" s="382"/>
      <c r="CG28" s="382"/>
      <c r="CH28" s="382"/>
      <c r="CI28" s="382"/>
      <c r="CJ28" s="382"/>
      <c r="CK28" s="382"/>
      <c r="CL28" s="382"/>
      <c r="CM28" s="382"/>
      <c r="CN28" s="382"/>
      <c r="CO28" s="382"/>
      <c r="CP28" s="382"/>
      <c r="CQ28" s="382"/>
      <c r="CR28" s="382"/>
      <c r="CS28" s="382"/>
      <c r="CT28" s="382"/>
      <c r="CU28" s="382"/>
      <c r="CV28" s="382"/>
      <c r="CW28" s="382"/>
      <c r="CX28" s="382"/>
      <c r="CY28" s="382"/>
      <c r="CZ28" s="382"/>
      <c r="DA28" s="382"/>
      <c r="DB28" s="382"/>
      <c r="DC28" s="382"/>
      <c r="DD28" s="382"/>
      <c r="DE28" s="382"/>
      <c r="DF28" s="382"/>
      <c r="DG28" s="382"/>
      <c r="DH28" s="382"/>
      <c r="DI28" s="382"/>
      <c r="DJ28" s="382"/>
      <c r="DK28" s="382"/>
      <c r="DL28" s="382"/>
      <c r="DM28" s="382"/>
    </row>
    <row r="29" s="368" customFormat="1" ht="16" customHeight="1" spans="1:117">
      <c r="A29" s="242" t="s">
        <v>247</v>
      </c>
      <c r="B29" s="381">
        <v>692</v>
      </c>
      <c r="C29" s="381">
        <v>1300</v>
      </c>
      <c r="D29" s="381">
        <v>1629</v>
      </c>
      <c r="E29" s="234">
        <f t="shared" si="0"/>
        <v>125.307692307692</v>
      </c>
      <c r="F29" s="234"/>
      <c r="G29" s="382"/>
      <c r="H29" s="382"/>
      <c r="I29" s="382"/>
      <c r="J29" s="382"/>
      <c r="K29" s="382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2"/>
      <c r="X29" s="382"/>
      <c r="Y29" s="382"/>
      <c r="Z29" s="382"/>
      <c r="AA29" s="382"/>
      <c r="AB29" s="382"/>
      <c r="AC29" s="382"/>
      <c r="AD29" s="382"/>
      <c r="AE29" s="382"/>
      <c r="AF29" s="382"/>
      <c r="AG29" s="382"/>
      <c r="AH29" s="382"/>
      <c r="AI29" s="382"/>
      <c r="AJ29" s="382"/>
      <c r="AK29" s="382"/>
      <c r="AL29" s="382"/>
      <c r="AM29" s="382"/>
      <c r="AN29" s="382"/>
      <c r="AO29" s="382"/>
      <c r="AP29" s="382"/>
      <c r="AQ29" s="382"/>
      <c r="AR29" s="382"/>
      <c r="AS29" s="382"/>
      <c r="AT29" s="382"/>
      <c r="AU29" s="382"/>
      <c r="AV29" s="382"/>
      <c r="AW29" s="382"/>
      <c r="AX29" s="382"/>
      <c r="AY29" s="382"/>
      <c r="AZ29" s="382"/>
      <c r="BA29" s="382"/>
      <c r="BB29" s="382"/>
      <c r="BC29" s="382"/>
      <c r="BD29" s="382"/>
      <c r="BE29" s="382"/>
      <c r="BF29" s="382"/>
      <c r="BG29" s="382"/>
      <c r="BH29" s="382"/>
      <c r="BI29" s="382"/>
      <c r="BJ29" s="382"/>
      <c r="BK29" s="382"/>
      <c r="BL29" s="382"/>
      <c r="BM29" s="382"/>
      <c r="BN29" s="382"/>
      <c r="BO29" s="382"/>
      <c r="BP29" s="382"/>
      <c r="BQ29" s="382"/>
      <c r="BR29" s="382"/>
      <c r="BS29" s="382"/>
      <c r="BT29" s="382"/>
      <c r="BU29" s="382"/>
      <c r="BV29" s="382"/>
      <c r="BW29" s="382"/>
      <c r="BX29" s="382"/>
      <c r="BY29" s="382"/>
      <c r="BZ29" s="382"/>
      <c r="CA29" s="382"/>
      <c r="CB29" s="382"/>
      <c r="CC29" s="382"/>
      <c r="CD29" s="382"/>
      <c r="CE29" s="382"/>
      <c r="CF29" s="382"/>
      <c r="CG29" s="382"/>
      <c r="CH29" s="382"/>
      <c r="CI29" s="382"/>
      <c r="CJ29" s="382"/>
      <c r="CK29" s="382"/>
      <c r="CL29" s="382"/>
      <c r="CM29" s="382"/>
      <c r="CN29" s="382"/>
      <c r="CO29" s="382"/>
      <c r="CP29" s="382"/>
      <c r="CQ29" s="382"/>
      <c r="CR29" s="382"/>
      <c r="CS29" s="382"/>
      <c r="CT29" s="382"/>
      <c r="CU29" s="382"/>
      <c r="CV29" s="382"/>
      <c r="CW29" s="382"/>
      <c r="CX29" s="382"/>
      <c r="CY29" s="382"/>
      <c r="CZ29" s="382"/>
      <c r="DA29" s="382"/>
      <c r="DB29" s="382"/>
      <c r="DC29" s="382"/>
      <c r="DD29" s="382"/>
      <c r="DE29" s="382"/>
      <c r="DF29" s="382"/>
      <c r="DG29" s="382"/>
      <c r="DH29" s="382"/>
      <c r="DI29" s="382"/>
      <c r="DJ29" s="382"/>
      <c r="DK29" s="382"/>
      <c r="DL29" s="382"/>
      <c r="DM29" s="382"/>
    </row>
    <row r="30" s="368" customFormat="1" ht="16" customHeight="1" spans="1:117">
      <c r="A30" s="242" t="s">
        <v>248</v>
      </c>
      <c r="B30" s="381">
        <v>873</v>
      </c>
      <c r="C30" s="381">
        <v>1273</v>
      </c>
      <c r="D30" s="381">
        <v>1273</v>
      </c>
      <c r="E30" s="234">
        <f t="shared" si="0"/>
        <v>100</v>
      </c>
      <c r="F30" s="234"/>
      <c r="G30" s="382"/>
      <c r="H30" s="382"/>
      <c r="I30" s="382"/>
      <c r="J30" s="382"/>
      <c r="K30" s="382"/>
      <c r="L30" s="382"/>
      <c r="M30" s="382"/>
      <c r="N30" s="382"/>
      <c r="O30" s="382"/>
      <c r="P30" s="382"/>
      <c r="Q30" s="382"/>
      <c r="R30" s="382"/>
      <c r="S30" s="382"/>
      <c r="T30" s="382"/>
      <c r="U30" s="382"/>
      <c r="V30" s="382"/>
      <c r="W30" s="382"/>
      <c r="X30" s="382"/>
      <c r="Y30" s="382"/>
      <c r="Z30" s="382"/>
      <c r="AA30" s="382"/>
      <c r="AB30" s="382"/>
      <c r="AC30" s="382"/>
      <c r="AD30" s="382"/>
      <c r="AE30" s="382"/>
      <c r="AF30" s="382"/>
      <c r="AG30" s="382"/>
      <c r="AH30" s="382"/>
      <c r="AI30" s="382"/>
      <c r="AJ30" s="382"/>
      <c r="AK30" s="382"/>
      <c r="AL30" s="382"/>
      <c r="AM30" s="382"/>
      <c r="AN30" s="382"/>
      <c r="AO30" s="382"/>
      <c r="AP30" s="382"/>
      <c r="AQ30" s="382"/>
      <c r="AR30" s="382"/>
      <c r="AS30" s="382"/>
      <c r="AT30" s="382"/>
      <c r="AU30" s="382"/>
      <c r="AV30" s="382"/>
      <c r="AW30" s="382"/>
      <c r="AX30" s="382"/>
      <c r="AY30" s="382"/>
      <c r="AZ30" s="382"/>
      <c r="BA30" s="382"/>
      <c r="BB30" s="382"/>
      <c r="BC30" s="382"/>
      <c r="BD30" s="382"/>
      <c r="BE30" s="382"/>
      <c r="BF30" s="382"/>
      <c r="BG30" s="382"/>
      <c r="BH30" s="382"/>
      <c r="BI30" s="382"/>
      <c r="BJ30" s="382"/>
      <c r="BK30" s="382"/>
      <c r="BL30" s="382"/>
      <c r="BM30" s="382"/>
      <c r="BN30" s="382"/>
      <c r="BO30" s="382"/>
      <c r="BP30" s="382"/>
      <c r="BQ30" s="382"/>
      <c r="BR30" s="382"/>
      <c r="BS30" s="382"/>
      <c r="BT30" s="382"/>
      <c r="BU30" s="382"/>
      <c r="BV30" s="382"/>
      <c r="BW30" s="382"/>
      <c r="BX30" s="382"/>
      <c r="BY30" s="382"/>
      <c r="BZ30" s="382"/>
      <c r="CA30" s="382"/>
      <c r="CB30" s="382"/>
      <c r="CC30" s="382"/>
      <c r="CD30" s="382"/>
      <c r="CE30" s="382"/>
      <c r="CF30" s="382"/>
      <c r="CG30" s="382"/>
      <c r="CH30" s="382"/>
      <c r="CI30" s="382"/>
      <c r="CJ30" s="382"/>
      <c r="CK30" s="382"/>
      <c r="CL30" s="382"/>
      <c r="CM30" s="382"/>
      <c r="CN30" s="382"/>
      <c r="CO30" s="382"/>
      <c r="CP30" s="382"/>
      <c r="CQ30" s="382"/>
      <c r="CR30" s="382"/>
      <c r="CS30" s="382"/>
      <c r="CT30" s="382"/>
      <c r="CU30" s="382"/>
      <c r="CV30" s="382"/>
      <c r="CW30" s="382"/>
      <c r="CX30" s="382"/>
      <c r="CY30" s="382"/>
      <c r="CZ30" s="382"/>
      <c r="DA30" s="382"/>
      <c r="DB30" s="382"/>
      <c r="DC30" s="382"/>
      <c r="DD30" s="382"/>
      <c r="DE30" s="382"/>
      <c r="DF30" s="382"/>
      <c r="DG30" s="382"/>
      <c r="DH30" s="382"/>
      <c r="DI30" s="382"/>
      <c r="DJ30" s="382"/>
      <c r="DK30" s="382"/>
      <c r="DL30" s="382"/>
      <c r="DM30" s="382"/>
    </row>
    <row r="31" s="368" customFormat="1" ht="16" customHeight="1" spans="1:117">
      <c r="A31" s="242" t="s">
        <v>263</v>
      </c>
      <c r="B31" s="381"/>
      <c r="C31" s="381">
        <v>0</v>
      </c>
      <c r="D31" s="381">
        <v>0</v>
      </c>
      <c r="E31" s="234">
        <f t="shared" si="0"/>
        <v>0</v>
      </c>
      <c r="F31" s="239"/>
      <c r="G31" s="382"/>
      <c r="H31" s="382"/>
      <c r="I31" s="382"/>
      <c r="J31" s="382"/>
      <c r="K31" s="382"/>
      <c r="L31" s="382"/>
      <c r="M31" s="382"/>
      <c r="N31" s="382"/>
      <c r="O31" s="382"/>
      <c r="P31" s="382"/>
      <c r="Q31" s="382"/>
      <c r="R31" s="382"/>
      <c r="S31" s="382"/>
      <c r="T31" s="382"/>
      <c r="U31" s="382"/>
      <c r="V31" s="382"/>
      <c r="W31" s="382"/>
      <c r="X31" s="382"/>
      <c r="Y31" s="382"/>
      <c r="Z31" s="382"/>
      <c r="AA31" s="382"/>
      <c r="AB31" s="382"/>
      <c r="AC31" s="382"/>
      <c r="AD31" s="382"/>
      <c r="AE31" s="382"/>
      <c r="AF31" s="382"/>
      <c r="AG31" s="382"/>
      <c r="AH31" s="382"/>
      <c r="AI31" s="382"/>
      <c r="AJ31" s="382"/>
      <c r="AK31" s="382"/>
      <c r="AL31" s="382"/>
      <c r="AM31" s="382"/>
      <c r="AN31" s="382"/>
      <c r="AO31" s="382"/>
      <c r="AP31" s="382"/>
      <c r="AQ31" s="382"/>
      <c r="AR31" s="382"/>
      <c r="AS31" s="382"/>
      <c r="AT31" s="382"/>
      <c r="AU31" s="382"/>
      <c r="AV31" s="382"/>
      <c r="AW31" s="382"/>
      <c r="AX31" s="382"/>
      <c r="AY31" s="382"/>
      <c r="AZ31" s="382"/>
      <c r="BA31" s="382"/>
      <c r="BB31" s="382"/>
      <c r="BC31" s="382"/>
      <c r="BD31" s="382"/>
      <c r="BE31" s="382"/>
      <c r="BF31" s="382"/>
      <c r="BG31" s="382"/>
      <c r="BH31" s="382"/>
      <c r="BI31" s="382"/>
      <c r="BJ31" s="382"/>
      <c r="BK31" s="382"/>
      <c r="BL31" s="382"/>
      <c r="BM31" s="382"/>
      <c r="BN31" s="382"/>
      <c r="BO31" s="382"/>
      <c r="BP31" s="382"/>
      <c r="BQ31" s="382"/>
      <c r="BR31" s="382"/>
      <c r="BS31" s="382"/>
      <c r="BT31" s="382"/>
      <c r="BU31" s="382"/>
      <c r="BV31" s="382"/>
      <c r="BW31" s="382"/>
      <c r="BX31" s="382"/>
      <c r="BY31" s="382"/>
      <c r="BZ31" s="382"/>
      <c r="CA31" s="382"/>
      <c r="CB31" s="382"/>
      <c r="CC31" s="382"/>
      <c r="CD31" s="382"/>
      <c r="CE31" s="382"/>
      <c r="CF31" s="382"/>
      <c r="CG31" s="382"/>
      <c r="CH31" s="382"/>
      <c r="CI31" s="382"/>
      <c r="CJ31" s="382"/>
      <c r="CK31" s="382"/>
      <c r="CL31" s="382"/>
      <c r="CM31" s="382"/>
      <c r="CN31" s="382"/>
      <c r="CO31" s="382"/>
      <c r="CP31" s="382"/>
      <c r="CQ31" s="382"/>
      <c r="CR31" s="382"/>
      <c r="CS31" s="382"/>
      <c r="CT31" s="382"/>
      <c r="CU31" s="382"/>
      <c r="CV31" s="382"/>
      <c r="CW31" s="382"/>
      <c r="CX31" s="382"/>
      <c r="CY31" s="382"/>
      <c r="CZ31" s="382"/>
      <c r="DA31" s="382"/>
      <c r="DB31" s="382"/>
      <c r="DC31" s="382"/>
      <c r="DD31" s="382"/>
      <c r="DE31" s="382"/>
      <c r="DF31" s="382"/>
      <c r="DG31" s="382"/>
      <c r="DH31" s="382"/>
      <c r="DI31" s="382"/>
      <c r="DJ31" s="382"/>
      <c r="DK31" s="382"/>
      <c r="DL31" s="382"/>
      <c r="DM31" s="382"/>
    </row>
    <row r="32" ht="16" customHeight="1" spans="1:6">
      <c r="A32" s="242" t="s">
        <v>264</v>
      </c>
      <c r="B32" s="381"/>
      <c r="C32" s="381">
        <v>0</v>
      </c>
      <c r="D32" s="381">
        <v>0</v>
      </c>
      <c r="E32" s="234">
        <f t="shared" si="0"/>
        <v>0</v>
      </c>
      <c r="F32" s="383"/>
    </row>
    <row r="33" ht="16" customHeight="1" spans="1:6">
      <c r="A33" s="242" t="s">
        <v>265</v>
      </c>
      <c r="B33" s="381">
        <v>98</v>
      </c>
      <c r="C33" s="381">
        <v>243</v>
      </c>
      <c r="D33" s="381">
        <v>243</v>
      </c>
      <c r="E33" s="234">
        <f t="shared" si="0"/>
        <v>100</v>
      </c>
      <c r="F33" s="383"/>
    </row>
    <row r="34" ht="16" customHeight="1" spans="1:6">
      <c r="A34" s="242" t="s">
        <v>266</v>
      </c>
      <c r="B34" s="381">
        <v>266</v>
      </c>
      <c r="C34" s="381">
        <v>292</v>
      </c>
      <c r="D34" s="381">
        <v>292</v>
      </c>
      <c r="E34" s="234">
        <f t="shared" si="0"/>
        <v>100</v>
      </c>
      <c r="F34" s="383"/>
    </row>
    <row r="35" ht="16" customHeight="1" spans="1:6">
      <c r="A35" s="242" t="s">
        <v>267</v>
      </c>
      <c r="B35" s="381"/>
      <c r="C35" s="381">
        <v>0</v>
      </c>
      <c r="D35" s="381">
        <v>0</v>
      </c>
      <c r="E35" s="234">
        <f t="shared" si="0"/>
        <v>0</v>
      </c>
      <c r="F35" s="383"/>
    </row>
    <row r="36" ht="16" customHeight="1" spans="1:6">
      <c r="A36" s="242" t="s">
        <v>255</v>
      </c>
      <c r="B36" s="381">
        <v>8147</v>
      </c>
      <c r="C36" s="381">
        <f>8844</f>
        <v>8844</v>
      </c>
      <c r="D36" s="381">
        <v>8844</v>
      </c>
      <c r="E36" s="234">
        <f t="shared" si="0"/>
        <v>100</v>
      </c>
      <c r="F36" s="383"/>
    </row>
    <row r="37" ht="16" customHeight="1" spans="1:6">
      <c r="A37" s="242" t="s">
        <v>268</v>
      </c>
      <c r="B37" s="381">
        <v>138</v>
      </c>
      <c r="C37" s="381">
        <v>817</v>
      </c>
      <c r="D37" s="381">
        <v>1141</v>
      </c>
      <c r="E37" s="234">
        <f t="shared" si="0"/>
        <v>139.657282741738</v>
      </c>
      <c r="F37" s="383"/>
    </row>
    <row r="38" ht="16" customHeight="1" spans="1:6">
      <c r="A38" s="242" t="s">
        <v>269</v>
      </c>
      <c r="B38" s="381">
        <v>700</v>
      </c>
      <c r="C38" s="381">
        <f>SUM(C39:C48)</f>
        <v>1370</v>
      </c>
      <c r="D38" s="381">
        <f>SUM(D39:D48)</f>
        <v>1370</v>
      </c>
      <c r="E38" s="234">
        <f t="shared" si="0"/>
        <v>100</v>
      </c>
      <c r="F38" s="234"/>
    </row>
    <row r="39" ht="16" customHeight="1" spans="1:6">
      <c r="A39" s="242" t="s">
        <v>246</v>
      </c>
      <c r="B39" s="381">
        <v>328</v>
      </c>
      <c r="C39" s="381">
        <v>411</v>
      </c>
      <c r="D39" s="381">
        <v>411</v>
      </c>
      <c r="E39" s="234">
        <f t="shared" si="0"/>
        <v>100</v>
      </c>
      <c r="F39" s="383"/>
    </row>
    <row r="40" ht="16" customHeight="1" spans="1:6">
      <c r="A40" s="242" t="s">
        <v>247</v>
      </c>
      <c r="B40" s="381">
        <v>134</v>
      </c>
      <c r="C40" s="381">
        <v>576</v>
      </c>
      <c r="D40" s="381">
        <v>576</v>
      </c>
      <c r="E40" s="234">
        <f t="shared" si="0"/>
        <v>100</v>
      </c>
      <c r="F40" s="383"/>
    </row>
    <row r="41" ht="16" customHeight="1" spans="1:6">
      <c r="A41" s="242" t="s">
        <v>248</v>
      </c>
      <c r="B41" s="381"/>
      <c r="C41" s="381"/>
      <c r="D41" s="381">
        <v>0</v>
      </c>
      <c r="E41" s="234">
        <f t="shared" si="0"/>
        <v>0</v>
      </c>
      <c r="F41" s="383"/>
    </row>
    <row r="42" ht="16" customHeight="1" spans="1:6">
      <c r="A42" s="242" t="s">
        <v>270</v>
      </c>
      <c r="B42" s="381"/>
      <c r="C42" s="381"/>
      <c r="D42" s="381">
        <v>0</v>
      </c>
      <c r="E42" s="234">
        <f t="shared" si="0"/>
        <v>0</v>
      </c>
      <c r="F42" s="383"/>
    </row>
    <row r="43" ht="16" customHeight="1" spans="1:6">
      <c r="A43" s="242" t="s">
        <v>271</v>
      </c>
      <c r="B43" s="381"/>
      <c r="C43" s="381"/>
      <c r="D43" s="381">
        <v>0</v>
      </c>
      <c r="E43" s="234">
        <f t="shared" si="0"/>
        <v>0</v>
      </c>
      <c r="F43" s="383"/>
    </row>
    <row r="44" ht="16" customHeight="1" spans="1:6">
      <c r="A44" s="242" t="s">
        <v>272</v>
      </c>
      <c r="B44" s="381"/>
      <c r="C44" s="381"/>
      <c r="D44" s="381">
        <v>0</v>
      </c>
      <c r="E44" s="234">
        <f t="shared" si="0"/>
        <v>0</v>
      </c>
      <c r="F44" s="383"/>
    </row>
    <row r="45" ht="16" customHeight="1" spans="1:6">
      <c r="A45" s="242" t="s">
        <v>273</v>
      </c>
      <c r="B45" s="381"/>
      <c r="C45" s="381"/>
      <c r="D45" s="381">
        <v>0</v>
      </c>
      <c r="E45" s="234">
        <f t="shared" si="0"/>
        <v>0</v>
      </c>
      <c r="F45" s="383"/>
    </row>
    <row r="46" ht="16" customHeight="1" spans="1:6">
      <c r="A46" s="242" t="s">
        <v>274</v>
      </c>
      <c r="B46" s="381"/>
      <c r="C46" s="381"/>
      <c r="D46" s="381">
        <v>0</v>
      </c>
      <c r="E46" s="234">
        <f t="shared" si="0"/>
        <v>0</v>
      </c>
      <c r="F46" s="383"/>
    </row>
    <row r="47" ht="16" customHeight="1" spans="1:6">
      <c r="A47" s="242" t="s">
        <v>255</v>
      </c>
      <c r="B47" s="381">
        <v>238</v>
      </c>
      <c r="C47" s="381">
        <v>381</v>
      </c>
      <c r="D47" s="381">
        <v>381</v>
      </c>
      <c r="E47" s="234">
        <f t="shared" si="0"/>
        <v>100</v>
      </c>
      <c r="F47" s="383"/>
    </row>
    <row r="48" ht="16" customHeight="1" spans="1:6">
      <c r="A48" s="242" t="s">
        <v>275</v>
      </c>
      <c r="B48" s="381"/>
      <c r="C48" s="381">
        <v>2</v>
      </c>
      <c r="D48" s="381">
        <v>2</v>
      </c>
      <c r="E48" s="234">
        <f t="shared" si="0"/>
        <v>100</v>
      </c>
      <c r="F48" s="383"/>
    </row>
    <row r="49" ht="16" customHeight="1" spans="1:6">
      <c r="A49" s="242" t="s">
        <v>276</v>
      </c>
      <c r="B49" s="381">
        <v>446</v>
      </c>
      <c r="C49" s="381">
        <f>SUM(C50:C59)</f>
        <v>787</v>
      </c>
      <c r="D49" s="381">
        <f>SUM(D50:D59)</f>
        <v>787</v>
      </c>
      <c r="E49" s="234">
        <f t="shared" si="0"/>
        <v>100</v>
      </c>
      <c r="F49" s="234"/>
    </row>
    <row r="50" ht="16" customHeight="1" spans="1:6">
      <c r="A50" s="242" t="s">
        <v>246</v>
      </c>
      <c r="B50" s="381">
        <v>157</v>
      </c>
      <c r="C50" s="381">
        <v>208</v>
      </c>
      <c r="D50" s="381">
        <v>208</v>
      </c>
      <c r="E50" s="234">
        <f t="shared" si="0"/>
        <v>100</v>
      </c>
      <c r="F50" s="383"/>
    </row>
    <row r="51" ht="16" customHeight="1" spans="1:6">
      <c r="A51" s="242" t="s">
        <v>247</v>
      </c>
      <c r="B51" s="381">
        <v>60</v>
      </c>
      <c r="C51" s="381">
        <v>0</v>
      </c>
      <c r="D51" s="381">
        <v>0</v>
      </c>
      <c r="E51" s="234">
        <f t="shared" si="0"/>
        <v>0</v>
      </c>
      <c r="F51" s="383"/>
    </row>
    <row r="52" ht="16" customHeight="1" spans="1:6">
      <c r="A52" s="242" t="s">
        <v>248</v>
      </c>
      <c r="B52" s="381"/>
      <c r="C52" s="381">
        <v>0</v>
      </c>
      <c r="D52" s="381">
        <v>0</v>
      </c>
      <c r="E52" s="234">
        <f t="shared" si="0"/>
        <v>0</v>
      </c>
      <c r="F52" s="383"/>
    </row>
    <row r="53" ht="16" customHeight="1" spans="1:6">
      <c r="A53" s="242" t="s">
        <v>277</v>
      </c>
      <c r="B53" s="381"/>
      <c r="C53" s="381">
        <v>0</v>
      </c>
      <c r="D53" s="381">
        <v>0</v>
      </c>
      <c r="E53" s="234">
        <f t="shared" si="0"/>
        <v>0</v>
      </c>
      <c r="F53" s="383"/>
    </row>
    <row r="54" ht="16" customHeight="1" spans="1:6">
      <c r="A54" s="242" t="s">
        <v>278</v>
      </c>
      <c r="B54" s="381">
        <v>70</v>
      </c>
      <c r="C54" s="381">
        <v>179</v>
      </c>
      <c r="D54" s="381">
        <v>179</v>
      </c>
      <c r="E54" s="234">
        <f t="shared" si="0"/>
        <v>100</v>
      </c>
      <c r="F54" s="383"/>
    </row>
    <row r="55" ht="16" customHeight="1" spans="1:6">
      <c r="A55" s="242" t="s">
        <v>279</v>
      </c>
      <c r="B55" s="381"/>
      <c r="C55" s="381">
        <v>0</v>
      </c>
      <c r="D55" s="381">
        <v>0</v>
      </c>
      <c r="E55" s="234">
        <f t="shared" si="0"/>
        <v>0</v>
      </c>
      <c r="F55" s="383"/>
    </row>
    <row r="56" ht="16" customHeight="1" spans="1:6">
      <c r="A56" s="242" t="s">
        <v>280</v>
      </c>
      <c r="B56" s="381"/>
      <c r="C56" s="381">
        <v>110</v>
      </c>
      <c r="D56" s="381">
        <v>110</v>
      </c>
      <c r="E56" s="234">
        <f t="shared" si="0"/>
        <v>100</v>
      </c>
      <c r="F56" s="383"/>
    </row>
    <row r="57" ht="16" customHeight="1" spans="1:6">
      <c r="A57" s="242" t="s">
        <v>281</v>
      </c>
      <c r="B57" s="381">
        <v>42</v>
      </c>
      <c r="C57" s="381">
        <v>66</v>
      </c>
      <c r="D57" s="381">
        <v>66</v>
      </c>
      <c r="E57" s="234">
        <f t="shared" si="0"/>
        <v>100</v>
      </c>
      <c r="F57" s="383"/>
    </row>
    <row r="58" ht="16" customHeight="1" spans="1:6">
      <c r="A58" s="242" t="s">
        <v>255</v>
      </c>
      <c r="B58" s="381">
        <v>117</v>
      </c>
      <c r="C58" s="381">
        <v>224</v>
      </c>
      <c r="D58" s="381">
        <v>224</v>
      </c>
      <c r="E58" s="234">
        <f t="shared" si="0"/>
        <v>100</v>
      </c>
      <c r="F58" s="383"/>
    </row>
    <row r="59" ht="16" customHeight="1" spans="1:6">
      <c r="A59" s="242" t="s">
        <v>282</v>
      </c>
      <c r="B59" s="381"/>
      <c r="C59" s="381"/>
      <c r="D59" s="381">
        <v>0</v>
      </c>
      <c r="E59" s="234">
        <f t="shared" si="0"/>
        <v>0</v>
      </c>
      <c r="F59" s="383"/>
    </row>
    <row r="60" ht="16" customHeight="1" spans="1:6">
      <c r="A60" s="242" t="s">
        <v>283</v>
      </c>
      <c r="B60" s="381">
        <v>2105</v>
      </c>
      <c r="C60" s="381">
        <f>SUM(C61:C70)</f>
        <v>2632</v>
      </c>
      <c r="D60" s="381">
        <f>SUM(D61:D70)</f>
        <v>2630</v>
      </c>
      <c r="E60" s="234">
        <f t="shared" si="0"/>
        <v>99.9240121580547</v>
      </c>
      <c r="F60" s="234"/>
    </row>
    <row r="61" ht="16" customHeight="1" spans="1:6">
      <c r="A61" s="242" t="s">
        <v>246</v>
      </c>
      <c r="B61" s="381">
        <v>1109</v>
      </c>
      <c r="C61" s="381">
        <v>1330</v>
      </c>
      <c r="D61" s="381">
        <v>1330</v>
      </c>
      <c r="E61" s="234">
        <f t="shared" si="0"/>
        <v>100</v>
      </c>
      <c r="F61" s="383"/>
    </row>
    <row r="62" ht="16" customHeight="1" spans="1:6">
      <c r="A62" s="242" t="s">
        <v>247</v>
      </c>
      <c r="B62" s="381">
        <v>261</v>
      </c>
      <c r="C62" s="381">
        <v>369</v>
      </c>
      <c r="D62" s="381">
        <v>367</v>
      </c>
      <c r="E62" s="234">
        <f t="shared" si="0"/>
        <v>99.4579945799458</v>
      </c>
      <c r="F62" s="383"/>
    </row>
    <row r="63" ht="16" customHeight="1" spans="1:6">
      <c r="A63" s="242" t="s">
        <v>248</v>
      </c>
      <c r="B63" s="381"/>
      <c r="C63" s="381">
        <v>0</v>
      </c>
      <c r="D63" s="381">
        <v>0</v>
      </c>
      <c r="E63" s="234">
        <f t="shared" si="0"/>
        <v>0</v>
      </c>
      <c r="F63" s="383"/>
    </row>
    <row r="64" ht="16" customHeight="1" spans="1:6">
      <c r="A64" s="242" t="s">
        <v>284</v>
      </c>
      <c r="B64" s="381"/>
      <c r="C64" s="381">
        <v>0</v>
      </c>
      <c r="D64" s="381">
        <v>0</v>
      </c>
      <c r="E64" s="234">
        <f t="shared" si="0"/>
        <v>0</v>
      </c>
      <c r="F64" s="383"/>
    </row>
    <row r="65" ht="16" customHeight="1" spans="1:6">
      <c r="A65" s="242" t="s">
        <v>285</v>
      </c>
      <c r="B65" s="381"/>
      <c r="C65" s="381">
        <v>0</v>
      </c>
      <c r="D65" s="381">
        <v>0</v>
      </c>
      <c r="E65" s="234">
        <f t="shared" si="0"/>
        <v>0</v>
      </c>
      <c r="F65" s="383"/>
    </row>
    <row r="66" ht="16" customHeight="1" spans="1:6">
      <c r="A66" s="242" t="s">
        <v>286</v>
      </c>
      <c r="B66" s="381"/>
      <c r="C66" s="381">
        <v>0</v>
      </c>
      <c r="D66" s="381">
        <v>0</v>
      </c>
      <c r="E66" s="234">
        <f t="shared" si="0"/>
        <v>0</v>
      </c>
      <c r="F66" s="383"/>
    </row>
    <row r="67" ht="16" customHeight="1" spans="1:6">
      <c r="A67" s="242" t="s">
        <v>287</v>
      </c>
      <c r="B67" s="381">
        <v>135</v>
      </c>
      <c r="C67" s="381">
        <v>214</v>
      </c>
      <c r="D67" s="381">
        <v>214</v>
      </c>
      <c r="E67" s="234">
        <f t="shared" si="0"/>
        <v>100</v>
      </c>
      <c r="F67" s="383"/>
    </row>
    <row r="68" ht="16" customHeight="1" spans="1:6">
      <c r="A68" s="242" t="s">
        <v>288</v>
      </c>
      <c r="B68" s="381"/>
      <c r="C68" s="381">
        <v>0</v>
      </c>
      <c r="D68" s="381">
        <v>0</v>
      </c>
      <c r="E68" s="234">
        <f t="shared" si="0"/>
        <v>0</v>
      </c>
      <c r="F68" s="383"/>
    </row>
    <row r="69" ht="16" customHeight="1" spans="1:6">
      <c r="A69" s="242" t="s">
        <v>255</v>
      </c>
      <c r="B69" s="381">
        <v>555</v>
      </c>
      <c r="C69" s="381">
        <v>626</v>
      </c>
      <c r="D69" s="381">
        <v>626</v>
      </c>
      <c r="E69" s="234">
        <f t="shared" ref="E69:E132" si="1">IFERROR(D69/C69*100,)</f>
        <v>100</v>
      </c>
      <c r="F69" s="383"/>
    </row>
    <row r="70" ht="16" customHeight="1" spans="1:6">
      <c r="A70" s="242" t="s">
        <v>289</v>
      </c>
      <c r="B70" s="381">
        <v>45</v>
      </c>
      <c r="C70" s="381">
        <v>93</v>
      </c>
      <c r="D70" s="381">
        <v>93</v>
      </c>
      <c r="E70" s="234">
        <f t="shared" si="1"/>
        <v>100</v>
      </c>
      <c r="F70" s="383"/>
    </row>
    <row r="71" ht="16" customHeight="1" spans="1:6">
      <c r="A71" s="242" t="s">
        <v>290</v>
      </c>
      <c r="B71" s="381">
        <v>577</v>
      </c>
      <c r="C71" s="381">
        <v>1220</v>
      </c>
      <c r="D71" s="381">
        <f>SUM(D72:D78)</f>
        <v>1220</v>
      </c>
      <c r="E71" s="234">
        <f t="shared" si="1"/>
        <v>100</v>
      </c>
      <c r="F71" s="234"/>
    </row>
    <row r="72" ht="16" customHeight="1" spans="1:6">
      <c r="A72" s="242" t="s">
        <v>246</v>
      </c>
      <c r="B72" s="381"/>
      <c r="C72" s="381"/>
      <c r="D72" s="381">
        <v>0</v>
      </c>
      <c r="E72" s="234">
        <f t="shared" si="1"/>
        <v>0</v>
      </c>
      <c r="F72" s="383"/>
    </row>
    <row r="73" ht="16" customHeight="1" spans="1:6">
      <c r="A73" s="242" t="s">
        <v>247</v>
      </c>
      <c r="B73" s="381"/>
      <c r="C73" s="381"/>
      <c r="D73" s="381">
        <v>0</v>
      </c>
      <c r="E73" s="234">
        <f t="shared" si="1"/>
        <v>0</v>
      </c>
      <c r="F73" s="383"/>
    </row>
    <row r="74" ht="16" customHeight="1" spans="1:6">
      <c r="A74" s="242" t="s">
        <v>248</v>
      </c>
      <c r="B74" s="381"/>
      <c r="C74" s="381"/>
      <c r="D74" s="381">
        <v>0</v>
      </c>
      <c r="E74" s="234">
        <f t="shared" si="1"/>
        <v>0</v>
      </c>
      <c r="F74" s="383"/>
    </row>
    <row r="75" ht="16" customHeight="1" spans="1:6">
      <c r="A75" s="242" t="s">
        <v>287</v>
      </c>
      <c r="B75" s="381"/>
      <c r="C75" s="381"/>
      <c r="D75" s="381">
        <v>0</v>
      </c>
      <c r="E75" s="234">
        <f t="shared" si="1"/>
        <v>0</v>
      </c>
      <c r="F75" s="383"/>
    </row>
    <row r="76" ht="16" customHeight="1" spans="1:6">
      <c r="A76" s="242" t="s">
        <v>291</v>
      </c>
      <c r="B76" s="381">
        <v>475</v>
      </c>
      <c r="C76" s="381">
        <v>900</v>
      </c>
      <c r="D76" s="381">
        <v>1220</v>
      </c>
      <c r="E76" s="234">
        <f t="shared" si="1"/>
        <v>135.555555555556</v>
      </c>
      <c r="F76" s="383"/>
    </row>
    <row r="77" ht="16" customHeight="1" spans="1:6">
      <c r="A77" s="242" t="s">
        <v>255</v>
      </c>
      <c r="B77" s="381"/>
      <c r="C77" s="381"/>
      <c r="D77" s="381">
        <v>0</v>
      </c>
      <c r="E77" s="234">
        <f t="shared" si="1"/>
        <v>0</v>
      </c>
      <c r="F77" s="383"/>
    </row>
    <row r="78" ht="16" customHeight="1" spans="1:6">
      <c r="A78" s="242" t="s">
        <v>292</v>
      </c>
      <c r="B78" s="381">
        <v>102</v>
      </c>
      <c r="C78" s="381"/>
      <c r="D78" s="381">
        <v>0</v>
      </c>
      <c r="E78" s="234">
        <f t="shared" si="1"/>
        <v>0</v>
      </c>
      <c r="F78" s="383"/>
    </row>
    <row r="79" ht="16" customHeight="1" spans="1:6">
      <c r="A79" s="242" t="s">
        <v>293</v>
      </c>
      <c r="B79" s="381">
        <v>549</v>
      </c>
      <c r="C79" s="381">
        <f>SUM(C80:C87)</f>
        <v>776</v>
      </c>
      <c r="D79" s="381">
        <f>SUM(D80:D87)</f>
        <v>764</v>
      </c>
      <c r="E79" s="234">
        <f t="shared" si="1"/>
        <v>98.4536082474227</v>
      </c>
      <c r="F79" s="234"/>
    </row>
    <row r="80" ht="16" customHeight="1" spans="1:6">
      <c r="A80" s="242" t="s">
        <v>246</v>
      </c>
      <c r="B80" s="381">
        <v>239</v>
      </c>
      <c r="C80" s="381">
        <v>354</v>
      </c>
      <c r="D80" s="381">
        <v>354</v>
      </c>
      <c r="E80" s="234">
        <f t="shared" si="1"/>
        <v>100</v>
      </c>
      <c r="F80" s="383"/>
    </row>
    <row r="81" ht="16" customHeight="1" spans="1:6">
      <c r="A81" s="242" t="s">
        <v>247</v>
      </c>
      <c r="B81" s="381">
        <v>176</v>
      </c>
      <c r="C81" s="381">
        <v>154</v>
      </c>
      <c r="D81" s="381">
        <v>142</v>
      </c>
      <c r="E81" s="234">
        <f t="shared" si="1"/>
        <v>92.2077922077922</v>
      </c>
      <c r="F81" s="383"/>
    </row>
    <row r="82" ht="16" customHeight="1" spans="1:6">
      <c r="A82" s="242" t="s">
        <v>248</v>
      </c>
      <c r="B82" s="381"/>
      <c r="C82" s="381">
        <v>0</v>
      </c>
      <c r="D82" s="381">
        <v>0</v>
      </c>
      <c r="E82" s="234">
        <f t="shared" si="1"/>
        <v>0</v>
      </c>
      <c r="F82" s="383"/>
    </row>
    <row r="83" ht="16" customHeight="1" spans="1:6">
      <c r="A83" s="242" t="s">
        <v>294</v>
      </c>
      <c r="B83" s="381"/>
      <c r="C83" s="381">
        <v>50</v>
      </c>
      <c r="D83" s="381">
        <v>50</v>
      </c>
      <c r="E83" s="234">
        <f t="shared" si="1"/>
        <v>100</v>
      </c>
      <c r="F83" s="383"/>
    </row>
    <row r="84" ht="16" customHeight="1" spans="1:6">
      <c r="A84" s="242" t="s">
        <v>295</v>
      </c>
      <c r="B84" s="381"/>
      <c r="C84" s="381">
        <v>0</v>
      </c>
      <c r="D84" s="381">
        <v>0</v>
      </c>
      <c r="E84" s="234">
        <f t="shared" si="1"/>
        <v>0</v>
      </c>
      <c r="F84" s="383"/>
    </row>
    <row r="85" ht="16" customHeight="1" spans="1:6">
      <c r="A85" s="242" t="s">
        <v>287</v>
      </c>
      <c r="B85" s="381"/>
      <c r="C85" s="381">
        <v>0</v>
      </c>
      <c r="D85" s="381">
        <v>0</v>
      </c>
      <c r="E85" s="234">
        <f t="shared" si="1"/>
        <v>0</v>
      </c>
      <c r="F85" s="383"/>
    </row>
    <row r="86" ht="16" customHeight="1" spans="1:6">
      <c r="A86" s="242" t="s">
        <v>255</v>
      </c>
      <c r="B86" s="381">
        <v>134</v>
      </c>
      <c r="C86" s="381">
        <v>206</v>
      </c>
      <c r="D86" s="381">
        <v>206</v>
      </c>
      <c r="E86" s="234">
        <f t="shared" si="1"/>
        <v>100</v>
      </c>
      <c r="F86" s="383"/>
    </row>
    <row r="87" ht="16" customHeight="1" spans="1:6">
      <c r="A87" s="242" t="s">
        <v>296</v>
      </c>
      <c r="B87" s="381"/>
      <c r="C87" s="381">
        <v>12</v>
      </c>
      <c r="D87" s="381">
        <v>12</v>
      </c>
      <c r="E87" s="234">
        <f t="shared" si="1"/>
        <v>100</v>
      </c>
      <c r="F87" s="383"/>
    </row>
    <row r="88" ht="16" customHeight="1" spans="1:6">
      <c r="A88" s="242" t="s">
        <v>297</v>
      </c>
      <c r="B88" s="381">
        <v>0</v>
      </c>
      <c r="C88" s="381">
        <v>0</v>
      </c>
      <c r="D88" s="381">
        <f>SUM(D89:D100)</f>
        <v>0</v>
      </c>
      <c r="E88" s="234">
        <f t="shared" si="1"/>
        <v>0</v>
      </c>
      <c r="F88" s="234"/>
    </row>
    <row r="89" ht="16" customHeight="1" spans="1:6">
      <c r="A89" s="242" t="s">
        <v>246</v>
      </c>
      <c r="B89" s="381"/>
      <c r="C89" s="381"/>
      <c r="D89" s="381">
        <v>0</v>
      </c>
      <c r="E89" s="234">
        <f t="shared" si="1"/>
        <v>0</v>
      </c>
      <c r="F89" s="383"/>
    </row>
    <row r="90" ht="16" customHeight="1" spans="1:6">
      <c r="A90" s="242" t="s">
        <v>247</v>
      </c>
      <c r="B90" s="381"/>
      <c r="C90" s="381"/>
      <c r="D90" s="381">
        <v>0</v>
      </c>
      <c r="E90" s="234">
        <f t="shared" si="1"/>
        <v>0</v>
      </c>
      <c r="F90" s="383"/>
    </row>
    <row r="91" ht="16" customHeight="1" spans="1:6">
      <c r="A91" s="242" t="s">
        <v>248</v>
      </c>
      <c r="B91" s="381"/>
      <c r="C91" s="381"/>
      <c r="D91" s="381">
        <v>0</v>
      </c>
      <c r="E91" s="234">
        <f t="shared" si="1"/>
        <v>0</v>
      </c>
      <c r="F91" s="383"/>
    </row>
    <row r="92" ht="16" customHeight="1" spans="1:6">
      <c r="A92" s="242" t="s">
        <v>298</v>
      </c>
      <c r="B92" s="381"/>
      <c r="C92" s="381"/>
      <c r="D92" s="381">
        <v>0</v>
      </c>
      <c r="E92" s="234">
        <f t="shared" si="1"/>
        <v>0</v>
      </c>
      <c r="F92" s="383"/>
    </row>
    <row r="93" ht="16" customHeight="1" spans="1:6">
      <c r="A93" s="242" t="s">
        <v>299</v>
      </c>
      <c r="B93" s="381"/>
      <c r="C93" s="381"/>
      <c r="D93" s="381">
        <v>0</v>
      </c>
      <c r="E93" s="234">
        <f t="shared" si="1"/>
        <v>0</v>
      </c>
      <c r="F93" s="383"/>
    </row>
    <row r="94" ht="16" customHeight="1" spans="1:6">
      <c r="A94" s="242" t="s">
        <v>287</v>
      </c>
      <c r="B94" s="381"/>
      <c r="C94" s="381"/>
      <c r="D94" s="381">
        <v>0</v>
      </c>
      <c r="E94" s="234">
        <f t="shared" si="1"/>
        <v>0</v>
      </c>
      <c r="F94" s="383"/>
    </row>
    <row r="95" ht="16" customHeight="1" spans="1:6">
      <c r="A95" s="242" t="s">
        <v>300</v>
      </c>
      <c r="B95" s="381"/>
      <c r="C95" s="381"/>
      <c r="D95" s="381">
        <v>0</v>
      </c>
      <c r="E95" s="234">
        <f t="shared" si="1"/>
        <v>0</v>
      </c>
      <c r="F95" s="383"/>
    </row>
    <row r="96" ht="16" customHeight="1" spans="1:6">
      <c r="A96" s="242" t="s">
        <v>301</v>
      </c>
      <c r="B96" s="381"/>
      <c r="C96" s="381"/>
      <c r="D96" s="381">
        <v>0</v>
      </c>
      <c r="E96" s="234">
        <f t="shared" si="1"/>
        <v>0</v>
      </c>
      <c r="F96" s="383"/>
    </row>
    <row r="97" ht="16" customHeight="1" spans="1:6">
      <c r="A97" s="242" t="s">
        <v>302</v>
      </c>
      <c r="B97" s="381"/>
      <c r="C97" s="381"/>
      <c r="D97" s="381">
        <v>0</v>
      </c>
      <c r="E97" s="234">
        <f t="shared" si="1"/>
        <v>0</v>
      </c>
      <c r="F97" s="383"/>
    </row>
    <row r="98" ht="16" customHeight="1" spans="1:6">
      <c r="A98" s="242" t="s">
        <v>303</v>
      </c>
      <c r="B98" s="381"/>
      <c r="C98" s="381"/>
      <c r="D98" s="381">
        <v>0</v>
      </c>
      <c r="E98" s="234">
        <f t="shared" si="1"/>
        <v>0</v>
      </c>
      <c r="F98" s="383"/>
    </row>
    <row r="99" ht="16" customHeight="1" spans="1:6">
      <c r="A99" s="242" t="s">
        <v>255</v>
      </c>
      <c r="B99" s="381"/>
      <c r="C99" s="381"/>
      <c r="D99" s="381">
        <v>0</v>
      </c>
      <c r="E99" s="234">
        <f t="shared" si="1"/>
        <v>0</v>
      </c>
      <c r="F99" s="383"/>
    </row>
    <row r="100" ht="16" customHeight="1" spans="1:6">
      <c r="A100" s="242" t="s">
        <v>304</v>
      </c>
      <c r="B100" s="381"/>
      <c r="C100" s="381"/>
      <c r="D100" s="381">
        <v>0</v>
      </c>
      <c r="E100" s="234">
        <f t="shared" si="1"/>
        <v>0</v>
      </c>
      <c r="F100" s="383"/>
    </row>
    <row r="101" ht="16" customHeight="1" spans="1:6">
      <c r="A101" s="242" t="s">
        <v>305</v>
      </c>
      <c r="B101" s="381">
        <v>2217</v>
      </c>
      <c r="C101" s="381">
        <f>SUM(C102:C109)</f>
        <v>2886</v>
      </c>
      <c r="D101" s="381">
        <f>SUM(D102:D109)</f>
        <v>2986</v>
      </c>
      <c r="E101" s="234">
        <f t="shared" si="1"/>
        <v>103.465003465003</v>
      </c>
      <c r="F101" s="234"/>
    </row>
    <row r="102" ht="16" customHeight="1" spans="1:6">
      <c r="A102" s="242" t="s">
        <v>246</v>
      </c>
      <c r="B102" s="381">
        <v>1160</v>
      </c>
      <c r="C102" s="381">
        <v>1146</v>
      </c>
      <c r="D102" s="381">
        <v>1146</v>
      </c>
      <c r="E102" s="234">
        <f t="shared" si="1"/>
        <v>100</v>
      </c>
      <c r="F102" s="383"/>
    </row>
    <row r="103" ht="16" customHeight="1" spans="1:6">
      <c r="A103" s="242" t="s">
        <v>247</v>
      </c>
      <c r="B103" s="381">
        <v>386</v>
      </c>
      <c r="C103" s="381">
        <v>1000</v>
      </c>
      <c r="D103" s="381">
        <v>1100</v>
      </c>
      <c r="E103" s="234">
        <f t="shared" si="1"/>
        <v>110</v>
      </c>
      <c r="F103" s="383"/>
    </row>
    <row r="104" ht="16" customHeight="1" spans="1:6">
      <c r="A104" s="242" t="s">
        <v>248</v>
      </c>
      <c r="B104" s="381"/>
      <c r="C104" s="381">
        <v>0</v>
      </c>
      <c r="D104" s="381">
        <v>0</v>
      </c>
      <c r="E104" s="234">
        <f t="shared" si="1"/>
        <v>0</v>
      </c>
      <c r="F104" s="383"/>
    </row>
    <row r="105" ht="16" customHeight="1" spans="1:6">
      <c r="A105" s="242" t="s">
        <v>306</v>
      </c>
      <c r="B105" s="381"/>
      <c r="C105" s="381">
        <v>73</v>
      </c>
      <c r="D105" s="381">
        <v>73</v>
      </c>
      <c r="E105" s="234">
        <f t="shared" si="1"/>
        <v>100</v>
      </c>
      <c r="F105" s="383"/>
    </row>
    <row r="106" ht="16" customHeight="1" spans="1:6">
      <c r="A106" s="242" t="s">
        <v>307</v>
      </c>
      <c r="B106" s="381">
        <v>225</v>
      </c>
      <c r="C106" s="381">
        <v>383</v>
      </c>
      <c r="D106" s="381">
        <v>383</v>
      </c>
      <c r="E106" s="234">
        <f t="shared" si="1"/>
        <v>100</v>
      </c>
      <c r="F106" s="383"/>
    </row>
    <row r="107" ht="16" customHeight="1" spans="1:6">
      <c r="A107" s="242" t="s">
        <v>308</v>
      </c>
      <c r="B107" s="381"/>
      <c r="C107" s="381"/>
      <c r="D107" s="381">
        <v>0</v>
      </c>
      <c r="E107" s="234">
        <f t="shared" si="1"/>
        <v>0</v>
      </c>
      <c r="F107" s="383"/>
    </row>
    <row r="108" ht="16" customHeight="1" spans="1:6">
      <c r="A108" s="242" t="s">
        <v>255</v>
      </c>
      <c r="B108" s="381">
        <v>245</v>
      </c>
      <c r="C108" s="381">
        <v>284</v>
      </c>
      <c r="D108" s="381">
        <v>284</v>
      </c>
      <c r="E108" s="234">
        <f t="shared" si="1"/>
        <v>100</v>
      </c>
      <c r="F108" s="383"/>
    </row>
    <row r="109" ht="16" customHeight="1" spans="1:6">
      <c r="A109" s="242" t="s">
        <v>309</v>
      </c>
      <c r="B109" s="381">
        <v>201</v>
      </c>
      <c r="C109" s="381"/>
      <c r="D109" s="381">
        <v>0</v>
      </c>
      <c r="E109" s="234">
        <f t="shared" si="1"/>
        <v>0</v>
      </c>
      <c r="F109" s="383"/>
    </row>
    <row r="110" ht="16" customHeight="1" spans="1:6">
      <c r="A110" s="242" t="s">
        <v>310</v>
      </c>
      <c r="B110" s="381">
        <v>1427</v>
      </c>
      <c r="C110" s="381">
        <f>SUM(C111:C120)</f>
        <v>1890</v>
      </c>
      <c r="D110" s="381">
        <f>SUM(D111:D120)</f>
        <v>1890</v>
      </c>
      <c r="E110" s="234">
        <f t="shared" si="1"/>
        <v>100</v>
      </c>
      <c r="F110" s="234"/>
    </row>
    <row r="111" ht="16" customHeight="1" spans="1:6">
      <c r="A111" s="242" t="s">
        <v>246</v>
      </c>
      <c r="B111" s="381">
        <v>483</v>
      </c>
      <c r="C111" s="381">
        <v>663</v>
      </c>
      <c r="D111" s="381">
        <v>663</v>
      </c>
      <c r="E111" s="234">
        <f t="shared" si="1"/>
        <v>100</v>
      </c>
      <c r="F111" s="383"/>
    </row>
    <row r="112" ht="16" customHeight="1" spans="1:6">
      <c r="A112" s="242" t="s">
        <v>247</v>
      </c>
      <c r="B112" s="381">
        <v>87</v>
      </c>
      <c r="C112" s="381">
        <f>311</f>
        <v>311</v>
      </c>
      <c r="D112" s="381">
        <v>311</v>
      </c>
      <c r="E112" s="234">
        <f t="shared" si="1"/>
        <v>100</v>
      </c>
      <c r="F112" s="383"/>
    </row>
    <row r="113" ht="16" customHeight="1" spans="1:6">
      <c r="A113" s="242" t="s">
        <v>248</v>
      </c>
      <c r="B113" s="381">
        <v>0</v>
      </c>
      <c r="C113" s="381">
        <v>0</v>
      </c>
      <c r="D113" s="381">
        <v>0</v>
      </c>
      <c r="E113" s="234">
        <f t="shared" si="1"/>
        <v>0</v>
      </c>
      <c r="F113" s="383"/>
    </row>
    <row r="114" ht="16" customHeight="1" spans="1:6">
      <c r="A114" s="242" t="s">
        <v>311</v>
      </c>
      <c r="B114" s="381">
        <v>0</v>
      </c>
      <c r="C114" s="381">
        <v>0</v>
      </c>
      <c r="D114" s="381">
        <v>0</v>
      </c>
      <c r="E114" s="234">
        <f t="shared" si="1"/>
        <v>0</v>
      </c>
      <c r="F114" s="383"/>
    </row>
    <row r="115" ht="16" customHeight="1" spans="1:6">
      <c r="A115" s="242" t="s">
        <v>312</v>
      </c>
      <c r="B115" s="381">
        <v>0</v>
      </c>
      <c r="C115" s="381">
        <v>0</v>
      </c>
      <c r="D115" s="381">
        <v>0</v>
      </c>
      <c r="E115" s="234">
        <f t="shared" si="1"/>
        <v>0</v>
      </c>
      <c r="F115" s="383"/>
    </row>
    <row r="116" ht="16" customHeight="1" spans="1:6">
      <c r="A116" s="242" t="s">
        <v>313</v>
      </c>
      <c r="B116" s="381">
        <v>0</v>
      </c>
      <c r="C116" s="381">
        <v>0</v>
      </c>
      <c r="D116" s="381">
        <v>0</v>
      </c>
      <c r="E116" s="234">
        <f t="shared" si="1"/>
        <v>0</v>
      </c>
      <c r="F116" s="383"/>
    </row>
    <row r="117" ht="16" customHeight="1" spans="1:6">
      <c r="A117" s="242" t="s">
        <v>314</v>
      </c>
      <c r="B117" s="381">
        <v>0</v>
      </c>
      <c r="C117" s="381">
        <v>0</v>
      </c>
      <c r="D117" s="381">
        <v>0</v>
      </c>
      <c r="E117" s="234">
        <f t="shared" si="1"/>
        <v>0</v>
      </c>
      <c r="F117" s="383"/>
    </row>
    <row r="118" ht="16" customHeight="1" spans="1:6">
      <c r="A118" s="242" t="s">
        <v>315</v>
      </c>
      <c r="B118" s="381">
        <v>441</v>
      </c>
      <c r="C118" s="381">
        <v>480</v>
      </c>
      <c r="D118" s="381">
        <v>480</v>
      </c>
      <c r="E118" s="234">
        <f t="shared" si="1"/>
        <v>100</v>
      </c>
      <c r="F118" s="383"/>
    </row>
    <row r="119" ht="16" customHeight="1" spans="1:6">
      <c r="A119" s="242" t="s">
        <v>255</v>
      </c>
      <c r="B119" s="381">
        <v>229</v>
      </c>
      <c r="C119" s="381">
        <v>388</v>
      </c>
      <c r="D119" s="381">
        <v>388</v>
      </c>
      <c r="E119" s="234">
        <f t="shared" si="1"/>
        <v>100</v>
      </c>
      <c r="F119" s="383"/>
    </row>
    <row r="120" ht="16" customHeight="1" spans="1:6">
      <c r="A120" s="242" t="s">
        <v>316</v>
      </c>
      <c r="B120" s="381">
        <v>187</v>
      </c>
      <c r="C120" s="381">
        <v>48</v>
      </c>
      <c r="D120" s="381">
        <v>48</v>
      </c>
      <c r="E120" s="234">
        <f t="shared" si="1"/>
        <v>100</v>
      </c>
      <c r="F120" s="383"/>
    </row>
    <row r="121" ht="16" customHeight="1" spans="1:6">
      <c r="A121" s="242" t="s">
        <v>317</v>
      </c>
      <c r="B121" s="381">
        <v>12</v>
      </c>
      <c r="C121" s="381">
        <v>40</v>
      </c>
      <c r="D121" s="381">
        <f>SUM(D122:D132)</f>
        <v>40</v>
      </c>
      <c r="E121" s="234">
        <f t="shared" si="1"/>
        <v>100</v>
      </c>
      <c r="F121" s="234"/>
    </row>
    <row r="122" ht="16" customHeight="1" spans="1:6">
      <c r="A122" s="242" t="s">
        <v>246</v>
      </c>
      <c r="B122" s="381"/>
      <c r="C122" s="381"/>
      <c r="D122" s="381">
        <v>0</v>
      </c>
      <c r="E122" s="234">
        <f t="shared" si="1"/>
        <v>0</v>
      </c>
      <c r="F122" s="383"/>
    </row>
    <row r="123" ht="16" customHeight="1" spans="1:6">
      <c r="A123" s="242" t="s">
        <v>247</v>
      </c>
      <c r="B123" s="381"/>
      <c r="C123" s="381"/>
      <c r="D123" s="381">
        <v>0</v>
      </c>
      <c r="E123" s="234">
        <f t="shared" si="1"/>
        <v>0</v>
      </c>
      <c r="F123" s="383"/>
    </row>
    <row r="124" ht="16" customHeight="1" spans="1:6">
      <c r="A124" s="242" t="s">
        <v>248</v>
      </c>
      <c r="B124" s="381"/>
      <c r="C124" s="381"/>
      <c r="D124" s="381">
        <v>0</v>
      </c>
      <c r="E124" s="234">
        <f t="shared" si="1"/>
        <v>0</v>
      </c>
      <c r="F124" s="383"/>
    </row>
    <row r="125" ht="16" customHeight="1" spans="1:6">
      <c r="A125" s="242" t="s">
        <v>318</v>
      </c>
      <c r="B125" s="381"/>
      <c r="C125" s="381"/>
      <c r="D125" s="381">
        <v>0</v>
      </c>
      <c r="E125" s="234">
        <f t="shared" si="1"/>
        <v>0</v>
      </c>
      <c r="F125" s="383"/>
    </row>
    <row r="126" ht="16" customHeight="1" spans="1:6">
      <c r="A126" s="242" t="s">
        <v>319</v>
      </c>
      <c r="B126" s="381"/>
      <c r="C126" s="381"/>
      <c r="D126" s="381">
        <v>0</v>
      </c>
      <c r="E126" s="234">
        <f t="shared" si="1"/>
        <v>0</v>
      </c>
      <c r="F126" s="383"/>
    </row>
    <row r="127" ht="16" customHeight="1" spans="1:6">
      <c r="A127" s="242" t="s">
        <v>320</v>
      </c>
      <c r="B127" s="381"/>
      <c r="C127" s="381"/>
      <c r="D127" s="381">
        <v>0</v>
      </c>
      <c r="E127" s="234">
        <f t="shared" si="1"/>
        <v>0</v>
      </c>
      <c r="F127" s="383"/>
    </row>
    <row r="128" ht="16" customHeight="1" spans="1:6">
      <c r="A128" s="242" t="s">
        <v>321</v>
      </c>
      <c r="B128" s="381"/>
      <c r="C128" s="381"/>
      <c r="D128" s="381">
        <v>0</v>
      </c>
      <c r="E128" s="234">
        <f t="shared" si="1"/>
        <v>0</v>
      </c>
      <c r="F128" s="383"/>
    </row>
    <row r="129" ht="16" customHeight="1" spans="1:6">
      <c r="A129" s="242" t="s">
        <v>322</v>
      </c>
      <c r="B129" s="381"/>
      <c r="C129" s="381"/>
      <c r="D129" s="381">
        <v>0</v>
      </c>
      <c r="E129" s="234">
        <f t="shared" si="1"/>
        <v>0</v>
      </c>
      <c r="F129" s="383"/>
    </row>
    <row r="130" ht="16" customHeight="1" spans="1:6">
      <c r="A130" s="242" t="s">
        <v>323</v>
      </c>
      <c r="B130" s="381"/>
      <c r="C130" s="381"/>
      <c r="D130" s="381">
        <v>0</v>
      </c>
      <c r="E130" s="234">
        <f t="shared" si="1"/>
        <v>0</v>
      </c>
      <c r="F130" s="383"/>
    </row>
    <row r="131" ht="16" customHeight="1" spans="1:6">
      <c r="A131" s="242" t="s">
        <v>255</v>
      </c>
      <c r="B131" s="381"/>
      <c r="C131" s="381"/>
      <c r="D131" s="381">
        <v>0</v>
      </c>
      <c r="E131" s="234">
        <f t="shared" si="1"/>
        <v>0</v>
      </c>
      <c r="F131" s="383"/>
    </row>
    <row r="132" ht="16" customHeight="1" spans="1:6">
      <c r="A132" s="242" t="s">
        <v>324</v>
      </c>
      <c r="B132" s="381">
        <v>12</v>
      </c>
      <c r="C132" s="381">
        <v>40</v>
      </c>
      <c r="D132" s="381">
        <v>40</v>
      </c>
      <c r="E132" s="234">
        <f t="shared" si="1"/>
        <v>100</v>
      </c>
      <c r="F132" s="383"/>
    </row>
    <row r="133" ht="16" customHeight="1" spans="1:6">
      <c r="A133" s="242" t="s">
        <v>325</v>
      </c>
      <c r="B133" s="381">
        <v>0</v>
      </c>
      <c r="C133" s="381">
        <v>1</v>
      </c>
      <c r="D133" s="381">
        <f>SUM(D134:D139)</f>
        <v>1</v>
      </c>
      <c r="E133" s="234">
        <f t="shared" ref="E133:E196" si="2">IFERROR(D133/C133*100,)</f>
        <v>100</v>
      </c>
      <c r="F133" s="234"/>
    </row>
    <row r="134" ht="16" customHeight="1" spans="1:6">
      <c r="A134" s="242" t="s">
        <v>246</v>
      </c>
      <c r="B134" s="381"/>
      <c r="C134" s="381">
        <v>1</v>
      </c>
      <c r="D134" s="381">
        <v>1</v>
      </c>
      <c r="E134" s="234">
        <f t="shared" si="2"/>
        <v>100</v>
      </c>
      <c r="F134" s="383"/>
    </row>
    <row r="135" ht="16" customHeight="1" spans="1:6">
      <c r="A135" s="242" t="s">
        <v>247</v>
      </c>
      <c r="B135" s="381"/>
      <c r="C135" s="381"/>
      <c r="D135" s="381">
        <v>0</v>
      </c>
      <c r="E135" s="234">
        <f t="shared" si="2"/>
        <v>0</v>
      </c>
      <c r="F135" s="383"/>
    </row>
    <row r="136" ht="16" customHeight="1" spans="1:6">
      <c r="A136" s="242" t="s">
        <v>248</v>
      </c>
      <c r="B136" s="381"/>
      <c r="C136" s="381"/>
      <c r="D136" s="381">
        <v>0</v>
      </c>
      <c r="E136" s="234">
        <f t="shared" si="2"/>
        <v>0</v>
      </c>
      <c r="F136" s="383"/>
    </row>
    <row r="137" ht="16" customHeight="1" spans="1:6">
      <c r="A137" s="242" t="s">
        <v>326</v>
      </c>
      <c r="B137" s="381"/>
      <c r="C137" s="381"/>
      <c r="D137" s="381">
        <v>0</v>
      </c>
      <c r="E137" s="234">
        <f t="shared" si="2"/>
        <v>0</v>
      </c>
      <c r="F137" s="383"/>
    </row>
    <row r="138" ht="16" customHeight="1" spans="1:6">
      <c r="A138" s="242" t="s">
        <v>255</v>
      </c>
      <c r="B138" s="381"/>
      <c r="C138" s="381"/>
      <c r="D138" s="381">
        <v>0</v>
      </c>
      <c r="E138" s="234">
        <f t="shared" si="2"/>
        <v>0</v>
      </c>
      <c r="F138" s="383"/>
    </row>
    <row r="139" ht="16" customHeight="1" spans="1:6">
      <c r="A139" s="242" t="s">
        <v>327</v>
      </c>
      <c r="B139" s="381"/>
      <c r="C139" s="381"/>
      <c r="D139" s="381">
        <v>0</v>
      </c>
      <c r="E139" s="234">
        <f t="shared" si="2"/>
        <v>0</v>
      </c>
      <c r="F139" s="383"/>
    </row>
    <row r="140" ht="16" customHeight="1" spans="1:6">
      <c r="A140" s="242" t="s">
        <v>328</v>
      </c>
      <c r="B140" s="381">
        <v>0</v>
      </c>
      <c r="C140" s="381">
        <v>0</v>
      </c>
      <c r="D140" s="381">
        <f>SUM(D141:D147)</f>
        <v>0</v>
      </c>
      <c r="E140" s="234">
        <f t="shared" si="2"/>
        <v>0</v>
      </c>
      <c r="F140" s="234"/>
    </row>
    <row r="141" ht="16" customHeight="1" spans="1:6">
      <c r="A141" s="242" t="s">
        <v>246</v>
      </c>
      <c r="B141" s="381"/>
      <c r="C141" s="381"/>
      <c r="D141" s="381">
        <v>0</v>
      </c>
      <c r="E141" s="234">
        <f t="shared" si="2"/>
        <v>0</v>
      </c>
      <c r="F141" s="383"/>
    </row>
    <row r="142" ht="16" customHeight="1" spans="1:6">
      <c r="A142" s="242" t="s">
        <v>247</v>
      </c>
      <c r="B142" s="381"/>
      <c r="C142" s="381"/>
      <c r="D142" s="381">
        <v>0</v>
      </c>
      <c r="E142" s="234">
        <f t="shared" si="2"/>
        <v>0</v>
      </c>
      <c r="F142" s="383"/>
    </row>
    <row r="143" ht="16" customHeight="1" spans="1:6">
      <c r="A143" s="242" t="s">
        <v>248</v>
      </c>
      <c r="B143" s="381"/>
      <c r="C143" s="381"/>
      <c r="D143" s="381">
        <v>0</v>
      </c>
      <c r="E143" s="234">
        <f t="shared" si="2"/>
        <v>0</v>
      </c>
      <c r="F143" s="383"/>
    </row>
    <row r="144" ht="16" customHeight="1" spans="1:6">
      <c r="A144" s="242" t="s">
        <v>329</v>
      </c>
      <c r="B144" s="381"/>
      <c r="C144" s="381"/>
      <c r="D144" s="381">
        <v>0</v>
      </c>
      <c r="E144" s="234">
        <f t="shared" si="2"/>
        <v>0</v>
      </c>
      <c r="F144" s="383"/>
    </row>
    <row r="145" ht="16" customHeight="1" spans="1:6">
      <c r="A145" s="242" t="s">
        <v>330</v>
      </c>
      <c r="B145" s="381"/>
      <c r="C145" s="381"/>
      <c r="D145" s="381">
        <v>0</v>
      </c>
      <c r="E145" s="234">
        <f t="shared" si="2"/>
        <v>0</v>
      </c>
      <c r="F145" s="383"/>
    </row>
    <row r="146" ht="16" customHeight="1" spans="1:6">
      <c r="A146" s="242" t="s">
        <v>255</v>
      </c>
      <c r="B146" s="381"/>
      <c r="C146" s="381"/>
      <c r="D146" s="381">
        <v>0</v>
      </c>
      <c r="E146" s="234">
        <f t="shared" si="2"/>
        <v>0</v>
      </c>
      <c r="F146" s="383"/>
    </row>
    <row r="147" ht="16" customHeight="1" spans="1:6">
      <c r="A147" s="242" t="s">
        <v>331</v>
      </c>
      <c r="B147" s="381"/>
      <c r="C147" s="381"/>
      <c r="D147" s="381">
        <v>0</v>
      </c>
      <c r="E147" s="234">
        <f t="shared" si="2"/>
        <v>0</v>
      </c>
      <c r="F147" s="383"/>
    </row>
    <row r="148" ht="16" customHeight="1" spans="1:6">
      <c r="A148" s="242" t="s">
        <v>332</v>
      </c>
      <c r="B148" s="381">
        <v>170</v>
      </c>
      <c r="C148" s="381">
        <v>244</v>
      </c>
      <c r="D148" s="381">
        <f>SUM(D149:D153)</f>
        <v>243</v>
      </c>
      <c r="E148" s="234">
        <f t="shared" si="2"/>
        <v>99.5901639344262</v>
      </c>
      <c r="F148" s="234"/>
    </row>
    <row r="149" ht="16" customHeight="1" spans="1:6">
      <c r="A149" s="242" t="s">
        <v>246</v>
      </c>
      <c r="B149" s="381">
        <v>122</v>
      </c>
      <c r="C149" s="381">
        <v>174</v>
      </c>
      <c r="D149" s="381">
        <v>174</v>
      </c>
      <c r="E149" s="234">
        <f t="shared" si="2"/>
        <v>100</v>
      </c>
      <c r="F149" s="383"/>
    </row>
    <row r="150" ht="16" customHeight="1" spans="1:6">
      <c r="A150" s="242" t="s">
        <v>247</v>
      </c>
      <c r="B150" s="381">
        <v>37</v>
      </c>
      <c r="C150" s="381">
        <v>30</v>
      </c>
      <c r="D150" s="381">
        <v>30</v>
      </c>
      <c r="E150" s="234">
        <f t="shared" si="2"/>
        <v>100</v>
      </c>
      <c r="F150" s="383"/>
    </row>
    <row r="151" ht="16" customHeight="1" spans="1:6">
      <c r="A151" s="242" t="s">
        <v>248</v>
      </c>
      <c r="B151" s="381">
        <v>0</v>
      </c>
      <c r="C151" s="381"/>
      <c r="D151" s="381">
        <v>0</v>
      </c>
      <c r="E151" s="234">
        <f t="shared" si="2"/>
        <v>0</v>
      </c>
      <c r="F151" s="383"/>
    </row>
    <row r="152" ht="16" customHeight="1" spans="1:6">
      <c r="A152" s="242" t="s">
        <v>333</v>
      </c>
      <c r="B152" s="381">
        <v>11</v>
      </c>
      <c r="C152" s="381">
        <v>40</v>
      </c>
      <c r="D152" s="381">
        <v>39</v>
      </c>
      <c r="E152" s="234">
        <f t="shared" si="2"/>
        <v>97.5</v>
      </c>
      <c r="F152" s="383"/>
    </row>
    <row r="153" ht="16" customHeight="1" spans="1:6">
      <c r="A153" s="242" t="s">
        <v>334</v>
      </c>
      <c r="B153" s="381"/>
      <c r="C153" s="381"/>
      <c r="D153" s="381">
        <v>0</v>
      </c>
      <c r="E153" s="234">
        <f t="shared" si="2"/>
        <v>0</v>
      </c>
      <c r="F153" s="383"/>
    </row>
    <row r="154" ht="16" customHeight="1" spans="1:6">
      <c r="A154" s="242" t="s">
        <v>335</v>
      </c>
      <c r="B154" s="381">
        <v>85</v>
      </c>
      <c r="C154" s="381">
        <f>SUM(C155:C160)</f>
        <v>141</v>
      </c>
      <c r="D154" s="381">
        <f>SUM(D155:D160)</f>
        <v>141</v>
      </c>
      <c r="E154" s="234">
        <f t="shared" si="2"/>
        <v>100</v>
      </c>
      <c r="F154" s="234"/>
    </row>
    <row r="155" ht="16" customHeight="1" spans="1:6">
      <c r="A155" s="242" t="s">
        <v>246</v>
      </c>
      <c r="B155" s="381">
        <v>55</v>
      </c>
      <c r="C155" s="381">
        <v>89</v>
      </c>
      <c r="D155" s="381">
        <v>89</v>
      </c>
      <c r="E155" s="234">
        <f t="shared" si="2"/>
        <v>100</v>
      </c>
      <c r="F155" s="383"/>
    </row>
    <row r="156" ht="16" customHeight="1" spans="1:6">
      <c r="A156" s="242" t="s">
        <v>247</v>
      </c>
      <c r="B156" s="381">
        <v>14</v>
      </c>
      <c r="C156" s="381">
        <v>26</v>
      </c>
      <c r="D156" s="381">
        <v>26</v>
      </c>
      <c r="E156" s="234">
        <f t="shared" si="2"/>
        <v>100</v>
      </c>
      <c r="F156" s="383"/>
    </row>
    <row r="157" ht="16" customHeight="1" spans="1:6">
      <c r="A157" s="242" t="s">
        <v>248</v>
      </c>
      <c r="B157" s="381">
        <v>0</v>
      </c>
      <c r="C157" s="381"/>
      <c r="D157" s="381">
        <v>0</v>
      </c>
      <c r="E157" s="234">
        <f t="shared" si="2"/>
        <v>0</v>
      </c>
      <c r="F157" s="383"/>
    </row>
    <row r="158" ht="16" customHeight="1" spans="1:6">
      <c r="A158" s="242" t="s">
        <v>260</v>
      </c>
      <c r="B158" s="381">
        <v>0</v>
      </c>
      <c r="C158" s="381"/>
      <c r="D158" s="381">
        <v>0</v>
      </c>
      <c r="E158" s="234">
        <f t="shared" si="2"/>
        <v>0</v>
      </c>
      <c r="F158" s="383"/>
    </row>
    <row r="159" ht="16" customHeight="1" spans="1:6">
      <c r="A159" s="242" t="s">
        <v>255</v>
      </c>
      <c r="B159" s="381">
        <v>16</v>
      </c>
      <c r="C159" s="381">
        <v>26</v>
      </c>
      <c r="D159" s="381">
        <v>26</v>
      </c>
      <c r="E159" s="234">
        <f t="shared" si="2"/>
        <v>100</v>
      </c>
      <c r="F159" s="383"/>
    </row>
    <row r="160" ht="16" customHeight="1" spans="1:6">
      <c r="A160" s="242" t="s">
        <v>336</v>
      </c>
      <c r="B160" s="381"/>
      <c r="C160" s="381"/>
      <c r="D160" s="381">
        <v>0</v>
      </c>
      <c r="E160" s="234">
        <f t="shared" si="2"/>
        <v>0</v>
      </c>
      <c r="F160" s="383"/>
    </row>
    <row r="161" ht="16" customHeight="1" spans="1:6">
      <c r="A161" s="242" t="s">
        <v>337</v>
      </c>
      <c r="B161" s="381">
        <v>449</v>
      </c>
      <c r="C161" s="381">
        <f>SUM(C162:C167)</f>
        <v>797</v>
      </c>
      <c r="D161" s="381">
        <f>SUM(D162:D167)</f>
        <v>797</v>
      </c>
      <c r="E161" s="234">
        <f t="shared" si="2"/>
        <v>100</v>
      </c>
      <c r="F161" s="234"/>
    </row>
    <row r="162" ht="16" customHeight="1" spans="1:6">
      <c r="A162" s="242" t="s">
        <v>246</v>
      </c>
      <c r="B162" s="381">
        <v>194</v>
      </c>
      <c r="C162" s="381">
        <v>253</v>
      </c>
      <c r="D162" s="381">
        <v>253</v>
      </c>
      <c r="E162" s="234">
        <f t="shared" si="2"/>
        <v>100</v>
      </c>
      <c r="F162" s="383"/>
    </row>
    <row r="163" ht="16" customHeight="1" spans="1:6">
      <c r="A163" s="242" t="s">
        <v>247</v>
      </c>
      <c r="B163" s="381">
        <v>44</v>
      </c>
      <c r="C163" s="381">
        <v>61</v>
      </c>
      <c r="D163" s="381">
        <v>61</v>
      </c>
      <c r="E163" s="234">
        <f t="shared" si="2"/>
        <v>100</v>
      </c>
      <c r="F163" s="383"/>
    </row>
    <row r="164" ht="16" customHeight="1" spans="1:6">
      <c r="A164" s="242" t="s">
        <v>248</v>
      </c>
      <c r="B164" s="381">
        <v>0</v>
      </c>
      <c r="C164" s="381">
        <v>0</v>
      </c>
      <c r="D164" s="381">
        <v>0</v>
      </c>
      <c r="E164" s="234">
        <f t="shared" si="2"/>
        <v>0</v>
      </c>
      <c r="F164" s="383"/>
    </row>
    <row r="165" ht="16" customHeight="1" spans="1:6">
      <c r="A165" s="242" t="s">
        <v>338</v>
      </c>
      <c r="B165" s="381">
        <v>12</v>
      </c>
      <c r="C165" s="381">
        <v>18</v>
      </c>
      <c r="D165" s="381">
        <v>18</v>
      </c>
      <c r="E165" s="234">
        <f t="shared" si="2"/>
        <v>100</v>
      </c>
      <c r="F165" s="383"/>
    </row>
    <row r="166" ht="16" customHeight="1" spans="1:6">
      <c r="A166" s="242" t="s">
        <v>255</v>
      </c>
      <c r="B166" s="381">
        <v>169</v>
      </c>
      <c r="C166" s="381">
        <v>376</v>
      </c>
      <c r="D166" s="381">
        <v>376</v>
      </c>
      <c r="E166" s="234">
        <f t="shared" si="2"/>
        <v>100</v>
      </c>
      <c r="F166" s="383"/>
    </row>
    <row r="167" ht="16" customHeight="1" spans="1:6">
      <c r="A167" s="242" t="s">
        <v>339</v>
      </c>
      <c r="B167" s="381">
        <v>30</v>
      </c>
      <c r="C167" s="381">
        <v>89</v>
      </c>
      <c r="D167" s="381">
        <v>89</v>
      </c>
      <c r="E167" s="234">
        <f t="shared" si="2"/>
        <v>100</v>
      </c>
      <c r="F167" s="383"/>
    </row>
    <row r="168" ht="16" customHeight="1" spans="1:6">
      <c r="A168" s="242" t="s">
        <v>340</v>
      </c>
      <c r="B168" s="381">
        <v>2879</v>
      </c>
      <c r="C168" s="381">
        <f>SUM(C169:C174)</f>
        <v>4000</v>
      </c>
      <c r="D168" s="381">
        <f>SUM(D169:D174)</f>
        <v>4333</v>
      </c>
      <c r="E168" s="234">
        <f t="shared" si="2"/>
        <v>108.325</v>
      </c>
      <c r="F168" s="234"/>
    </row>
    <row r="169" ht="16" customHeight="1" spans="1:6">
      <c r="A169" s="242" t="s">
        <v>246</v>
      </c>
      <c r="B169" s="381">
        <v>1455</v>
      </c>
      <c r="C169" s="381">
        <v>2217</v>
      </c>
      <c r="D169" s="381">
        <v>2216</v>
      </c>
      <c r="E169" s="234">
        <f t="shared" si="2"/>
        <v>99.9548940009021</v>
      </c>
      <c r="F169" s="383"/>
    </row>
    <row r="170" ht="16" customHeight="1" spans="1:6">
      <c r="A170" s="242" t="s">
        <v>247</v>
      </c>
      <c r="B170" s="381">
        <v>678</v>
      </c>
      <c r="C170" s="381">
        <v>700</v>
      </c>
      <c r="D170" s="381">
        <v>793</v>
      </c>
      <c r="E170" s="234">
        <f t="shared" si="2"/>
        <v>113.285714285714</v>
      </c>
      <c r="F170" s="383"/>
    </row>
    <row r="171" ht="16" customHeight="1" spans="1:6">
      <c r="A171" s="242" t="s">
        <v>248</v>
      </c>
      <c r="B171" s="381">
        <v>0</v>
      </c>
      <c r="C171" s="381"/>
      <c r="D171" s="381">
        <v>0</v>
      </c>
      <c r="E171" s="234">
        <f t="shared" si="2"/>
        <v>0</v>
      </c>
      <c r="F171" s="383"/>
    </row>
    <row r="172" ht="16" customHeight="1" spans="1:6">
      <c r="A172" s="242" t="s">
        <v>341</v>
      </c>
      <c r="B172" s="381">
        <v>17</v>
      </c>
      <c r="C172" s="381"/>
      <c r="D172" s="381">
        <v>0</v>
      </c>
      <c r="E172" s="234">
        <f t="shared" si="2"/>
        <v>0</v>
      </c>
      <c r="F172" s="383"/>
    </row>
    <row r="173" ht="16" customHeight="1" spans="1:6">
      <c r="A173" s="242" t="s">
        <v>255</v>
      </c>
      <c r="B173" s="381">
        <v>322</v>
      </c>
      <c r="C173" s="381">
        <v>403</v>
      </c>
      <c r="D173" s="381">
        <v>403</v>
      </c>
      <c r="E173" s="234">
        <f t="shared" si="2"/>
        <v>100</v>
      </c>
      <c r="F173" s="383"/>
    </row>
    <row r="174" ht="16" customHeight="1" spans="1:6">
      <c r="A174" s="242" t="s">
        <v>342</v>
      </c>
      <c r="B174" s="381">
        <v>407</v>
      </c>
      <c r="C174" s="381">
        <v>680</v>
      </c>
      <c r="D174" s="381">
        <v>921</v>
      </c>
      <c r="E174" s="234">
        <f t="shared" si="2"/>
        <v>135.441176470588</v>
      </c>
      <c r="F174" s="383"/>
    </row>
    <row r="175" ht="16" customHeight="1" spans="1:6">
      <c r="A175" s="242" t="s">
        <v>343</v>
      </c>
      <c r="B175" s="381">
        <v>859</v>
      </c>
      <c r="C175" s="381">
        <f>SUM(C176:C181)</f>
        <v>1157</v>
      </c>
      <c r="D175" s="381">
        <f>SUM(D176:D181)</f>
        <v>1157</v>
      </c>
      <c r="E175" s="234">
        <f t="shared" si="2"/>
        <v>100</v>
      </c>
      <c r="F175" s="234"/>
    </row>
    <row r="176" ht="16" customHeight="1" spans="1:6">
      <c r="A176" s="242" t="s">
        <v>246</v>
      </c>
      <c r="B176" s="381">
        <v>327</v>
      </c>
      <c r="C176" s="381">
        <v>333</v>
      </c>
      <c r="D176" s="381">
        <v>333</v>
      </c>
      <c r="E176" s="234">
        <f t="shared" si="2"/>
        <v>100</v>
      </c>
      <c r="F176" s="383"/>
    </row>
    <row r="177" ht="16" customHeight="1" spans="1:6">
      <c r="A177" s="242" t="s">
        <v>247</v>
      </c>
      <c r="B177" s="381">
        <v>483</v>
      </c>
      <c r="C177" s="381">
        <v>655</v>
      </c>
      <c r="D177" s="381">
        <v>655</v>
      </c>
      <c r="E177" s="234">
        <f t="shared" si="2"/>
        <v>100</v>
      </c>
      <c r="F177" s="383"/>
    </row>
    <row r="178" ht="16" customHeight="1" spans="1:6">
      <c r="A178" s="242" t="s">
        <v>248</v>
      </c>
      <c r="B178" s="381">
        <v>0</v>
      </c>
      <c r="C178" s="381"/>
      <c r="D178" s="381">
        <v>0</v>
      </c>
      <c r="E178" s="234">
        <f t="shared" si="2"/>
        <v>0</v>
      </c>
      <c r="F178" s="383"/>
    </row>
    <row r="179" ht="16" customHeight="1" spans="1:6">
      <c r="A179" s="242" t="s">
        <v>344</v>
      </c>
      <c r="B179" s="381">
        <v>0</v>
      </c>
      <c r="C179" s="381"/>
      <c r="D179" s="381">
        <v>0</v>
      </c>
      <c r="E179" s="234">
        <f t="shared" si="2"/>
        <v>0</v>
      </c>
      <c r="F179" s="383"/>
    </row>
    <row r="180" ht="16" customHeight="1" spans="1:6">
      <c r="A180" s="242" t="s">
        <v>255</v>
      </c>
      <c r="B180" s="381">
        <v>49</v>
      </c>
      <c r="C180" s="381">
        <v>169</v>
      </c>
      <c r="D180" s="381">
        <v>169</v>
      </c>
      <c r="E180" s="234">
        <f t="shared" si="2"/>
        <v>100</v>
      </c>
      <c r="F180" s="383"/>
    </row>
    <row r="181" ht="16" customHeight="1" spans="1:6">
      <c r="A181" s="242" t="s">
        <v>345</v>
      </c>
      <c r="B181" s="381">
        <v>0</v>
      </c>
      <c r="C181" s="381"/>
      <c r="D181" s="381">
        <v>0</v>
      </c>
      <c r="E181" s="234">
        <f t="shared" si="2"/>
        <v>0</v>
      </c>
      <c r="F181" s="383"/>
    </row>
    <row r="182" ht="16" customHeight="1" spans="1:6">
      <c r="A182" s="242" t="s">
        <v>346</v>
      </c>
      <c r="B182" s="381">
        <v>813</v>
      </c>
      <c r="C182" s="381">
        <f>SUM(C183:C188)</f>
        <v>1274</v>
      </c>
      <c r="D182" s="381">
        <f>SUM(D183:D188)</f>
        <v>1274</v>
      </c>
      <c r="E182" s="234">
        <f t="shared" si="2"/>
        <v>100</v>
      </c>
      <c r="F182" s="234"/>
    </row>
    <row r="183" ht="16" customHeight="1" spans="1:6">
      <c r="A183" s="242" t="s">
        <v>246</v>
      </c>
      <c r="B183" s="381">
        <v>242</v>
      </c>
      <c r="C183" s="381">
        <v>274</v>
      </c>
      <c r="D183" s="381">
        <v>274</v>
      </c>
      <c r="E183" s="234">
        <f t="shared" si="2"/>
        <v>100</v>
      </c>
      <c r="F183" s="383"/>
    </row>
    <row r="184" ht="16" customHeight="1" spans="1:6">
      <c r="A184" s="242" t="s">
        <v>247</v>
      </c>
      <c r="B184" s="381">
        <v>440</v>
      </c>
      <c r="C184" s="381">
        <v>807</v>
      </c>
      <c r="D184" s="381">
        <v>807</v>
      </c>
      <c r="E184" s="234">
        <f t="shared" si="2"/>
        <v>100</v>
      </c>
      <c r="F184" s="383"/>
    </row>
    <row r="185" ht="16" customHeight="1" spans="1:6">
      <c r="A185" s="242" t="s">
        <v>248</v>
      </c>
      <c r="B185" s="381">
        <v>0</v>
      </c>
      <c r="C185" s="381"/>
      <c r="D185" s="381">
        <v>0</v>
      </c>
      <c r="E185" s="234">
        <f t="shared" si="2"/>
        <v>0</v>
      </c>
      <c r="F185" s="383"/>
    </row>
    <row r="186" ht="16" customHeight="1" spans="1:6">
      <c r="A186" s="242" t="s">
        <v>347</v>
      </c>
      <c r="B186" s="381">
        <v>0</v>
      </c>
      <c r="C186" s="381"/>
      <c r="D186" s="381">
        <v>0</v>
      </c>
      <c r="E186" s="234">
        <f t="shared" si="2"/>
        <v>0</v>
      </c>
      <c r="F186" s="383"/>
    </row>
    <row r="187" ht="16" customHeight="1" spans="1:6">
      <c r="A187" s="242" t="s">
        <v>255</v>
      </c>
      <c r="B187" s="381">
        <v>131</v>
      </c>
      <c r="C187" s="381">
        <v>193</v>
      </c>
      <c r="D187" s="381">
        <v>193</v>
      </c>
      <c r="E187" s="234">
        <f t="shared" si="2"/>
        <v>100</v>
      </c>
      <c r="F187" s="383"/>
    </row>
    <row r="188" ht="16" customHeight="1" spans="1:6">
      <c r="A188" s="242" t="s">
        <v>348</v>
      </c>
      <c r="B188" s="381">
        <v>0</v>
      </c>
      <c r="C188" s="381"/>
      <c r="D188" s="381">
        <v>0</v>
      </c>
      <c r="E188" s="234">
        <f t="shared" si="2"/>
        <v>0</v>
      </c>
      <c r="F188" s="383"/>
    </row>
    <row r="189" ht="16" customHeight="1" spans="1:6">
      <c r="A189" s="242" t="s">
        <v>349</v>
      </c>
      <c r="B189" s="381">
        <v>279</v>
      </c>
      <c r="C189" s="381">
        <v>391</v>
      </c>
      <c r="D189" s="381">
        <f>SUM(D190:D196)</f>
        <v>387</v>
      </c>
      <c r="E189" s="234">
        <f t="shared" si="2"/>
        <v>98.9769820971867</v>
      </c>
      <c r="F189" s="234"/>
    </row>
    <row r="190" ht="16" customHeight="1" spans="1:6">
      <c r="A190" s="242" t="s">
        <v>246</v>
      </c>
      <c r="B190" s="381">
        <v>162</v>
      </c>
      <c r="C190" s="381">
        <v>193</v>
      </c>
      <c r="D190" s="381">
        <v>193</v>
      </c>
      <c r="E190" s="234">
        <f t="shared" si="2"/>
        <v>100</v>
      </c>
      <c r="F190" s="383"/>
    </row>
    <row r="191" ht="16" customHeight="1" spans="1:6">
      <c r="A191" s="242" t="s">
        <v>247</v>
      </c>
      <c r="B191" s="381">
        <v>74</v>
      </c>
      <c r="C191" s="381">
        <v>95</v>
      </c>
      <c r="D191" s="381">
        <v>95</v>
      </c>
      <c r="E191" s="234">
        <f t="shared" si="2"/>
        <v>100</v>
      </c>
      <c r="F191" s="383"/>
    </row>
    <row r="192" ht="16" customHeight="1" spans="1:6">
      <c r="A192" s="242" t="s">
        <v>248</v>
      </c>
      <c r="B192" s="381">
        <v>0</v>
      </c>
      <c r="C192" s="381">
        <v>0</v>
      </c>
      <c r="D192" s="381">
        <v>0</v>
      </c>
      <c r="E192" s="234">
        <f t="shared" si="2"/>
        <v>0</v>
      </c>
      <c r="F192" s="383"/>
    </row>
    <row r="193" ht="16" customHeight="1" spans="1:6">
      <c r="A193" s="242" t="s">
        <v>350</v>
      </c>
      <c r="B193" s="381">
        <v>0</v>
      </c>
      <c r="C193" s="381">
        <v>10</v>
      </c>
      <c r="D193" s="381">
        <v>10</v>
      </c>
      <c r="E193" s="234">
        <f t="shared" si="2"/>
        <v>100</v>
      </c>
      <c r="F193" s="383"/>
    </row>
    <row r="194" ht="16" customHeight="1" spans="1:6">
      <c r="A194" s="242" t="s">
        <v>351</v>
      </c>
      <c r="B194" s="381">
        <v>0</v>
      </c>
      <c r="C194" s="381">
        <v>0</v>
      </c>
      <c r="D194" s="381">
        <v>0</v>
      </c>
      <c r="E194" s="234">
        <f t="shared" si="2"/>
        <v>0</v>
      </c>
      <c r="F194" s="383"/>
    </row>
    <row r="195" ht="16" customHeight="1" spans="1:6">
      <c r="A195" s="242" t="s">
        <v>255</v>
      </c>
      <c r="B195" s="381">
        <v>43</v>
      </c>
      <c r="C195" s="381">
        <v>83</v>
      </c>
      <c r="D195" s="381">
        <v>79</v>
      </c>
      <c r="E195" s="234">
        <f t="shared" si="2"/>
        <v>95.1807228915663</v>
      </c>
      <c r="F195" s="383"/>
    </row>
    <row r="196" ht="16" customHeight="1" spans="1:6">
      <c r="A196" s="242" t="s">
        <v>352</v>
      </c>
      <c r="B196" s="381"/>
      <c r="C196" s="381">
        <v>10</v>
      </c>
      <c r="D196" s="381">
        <v>10</v>
      </c>
      <c r="E196" s="234">
        <f t="shared" si="2"/>
        <v>100</v>
      </c>
      <c r="F196" s="383"/>
    </row>
    <row r="197" ht="16" customHeight="1" spans="1:6">
      <c r="A197" s="242" t="s">
        <v>353</v>
      </c>
      <c r="B197" s="381">
        <v>0</v>
      </c>
      <c r="C197" s="381">
        <v>0</v>
      </c>
      <c r="D197" s="381">
        <f>SUM(D198:D202)</f>
        <v>0</v>
      </c>
      <c r="E197" s="234">
        <f t="shared" ref="E197:E260" si="3">IFERROR(D197/C197*100,)</f>
        <v>0</v>
      </c>
      <c r="F197" s="234"/>
    </row>
    <row r="198" ht="16" customHeight="1" spans="1:6">
      <c r="A198" s="242" t="s">
        <v>246</v>
      </c>
      <c r="B198" s="381"/>
      <c r="C198" s="381"/>
      <c r="D198" s="381">
        <v>0</v>
      </c>
      <c r="E198" s="234">
        <f t="shared" si="3"/>
        <v>0</v>
      </c>
      <c r="F198" s="383"/>
    </row>
    <row r="199" ht="16" customHeight="1" spans="1:6">
      <c r="A199" s="242" t="s">
        <v>247</v>
      </c>
      <c r="B199" s="381"/>
      <c r="C199" s="381"/>
      <c r="D199" s="381">
        <v>0</v>
      </c>
      <c r="E199" s="234">
        <f t="shared" si="3"/>
        <v>0</v>
      </c>
      <c r="F199" s="383"/>
    </row>
    <row r="200" ht="16" customHeight="1" spans="1:6">
      <c r="A200" s="242" t="s">
        <v>248</v>
      </c>
      <c r="B200" s="381"/>
      <c r="C200" s="381"/>
      <c r="D200" s="381">
        <v>0</v>
      </c>
      <c r="E200" s="234">
        <f t="shared" si="3"/>
        <v>0</v>
      </c>
      <c r="F200" s="383"/>
    </row>
    <row r="201" ht="16" customHeight="1" spans="1:6">
      <c r="A201" s="242" t="s">
        <v>255</v>
      </c>
      <c r="B201" s="381"/>
      <c r="C201" s="381"/>
      <c r="D201" s="381">
        <v>0</v>
      </c>
      <c r="E201" s="234">
        <f t="shared" si="3"/>
        <v>0</v>
      </c>
      <c r="F201" s="383"/>
    </row>
    <row r="202" ht="16" customHeight="1" spans="1:6">
      <c r="A202" s="242" t="s">
        <v>354</v>
      </c>
      <c r="B202" s="381"/>
      <c r="C202" s="381"/>
      <c r="D202" s="381">
        <v>0</v>
      </c>
      <c r="E202" s="234">
        <f t="shared" si="3"/>
        <v>0</v>
      </c>
      <c r="F202" s="383"/>
    </row>
    <row r="203" ht="16" customHeight="1" spans="1:6">
      <c r="A203" s="242" t="s">
        <v>355</v>
      </c>
      <c r="B203" s="381">
        <v>168</v>
      </c>
      <c r="C203" s="381">
        <f>SUM(C204:C208)</f>
        <v>295</v>
      </c>
      <c r="D203" s="381">
        <f>SUM(D204:D208)</f>
        <v>295</v>
      </c>
      <c r="E203" s="234">
        <f t="shared" si="3"/>
        <v>100</v>
      </c>
      <c r="F203" s="234"/>
    </row>
    <row r="204" ht="16" customHeight="1" spans="1:6">
      <c r="A204" s="242" t="s">
        <v>246</v>
      </c>
      <c r="B204" s="381">
        <v>138</v>
      </c>
      <c r="C204" s="381">
        <v>188</v>
      </c>
      <c r="D204" s="381">
        <v>188</v>
      </c>
      <c r="E204" s="234">
        <f t="shared" si="3"/>
        <v>100</v>
      </c>
      <c r="F204" s="383"/>
    </row>
    <row r="205" ht="16" customHeight="1" spans="1:6">
      <c r="A205" s="242" t="s">
        <v>247</v>
      </c>
      <c r="B205" s="381">
        <v>0</v>
      </c>
      <c r="C205" s="381">
        <v>54</v>
      </c>
      <c r="D205" s="381">
        <v>54</v>
      </c>
      <c r="E205" s="234">
        <f t="shared" si="3"/>
        <v>100</v>
      </c>
      <c r="F205" s="383"/>
    </row>
    <row r="206" ht="16" customHeight="1" spans="1:6">
      <c r="A206" s="242" t="s">
        <v>248</v>
      </c>
      <c r="B206" s="381">
        <v>0</v>
      </c>
      <c r="C206" s="381"/>
      <c r="D206" s="381">
        <v>0</v>
      </c>
      <c r="E206" s="234">
        <f t="shared" si="3"/>
        <v>0</v>
      </c>
      <c r="F206" s="383"/>
    </row>
    <row r="207" ht="16" customHeight="1" spans="1:6">
      <c r="A207" s="242" t="s">
        <v>255</v>
      </c>
      <c r="B207" s="381">
        <v>30</v>
      </c>
      <c r="C207" s="381">
        <v>48</v>
      </c>
      <c r="D207" s="381">
        <v>48</v>
      </c>
      <c r="E207" s="234">
        <f t="shared" si="3"/>
        <v>100</v>
      </c>
      <c r="F207" s="383"/>
    </row>
    <row r="208" ht="16" customHeight="1" spans="1:6">
      <c r="A208" s="242" t="s">
        <v>356</v>
      </c>
      <c r="B208" s="381"/>
      <c r="C208" s="381">
        <v>5</v>
      </c>
      <c r="D208" s="381">
        <v>5</v>
      </c>
      <c r="E208" s="234">
        <f t="shared" si="3"/>
        <v>100</v>
      </c>
      <c r="F208" s="383"/>
    </row>
    <row r="209" ht="16" customHeight="1" spans="1:6">
      <c r="A209" s="242" t="s">
        <v>357</v>
      </c>
      <c r="B209" s="381">
        <v>0</v>
      </c>
      <c r="C209" s="381">
        <v>0</v>
      </c>
      <c r="D209" s="381">
        <f>SUM(D210:D215)</f>
        <v>0</v>
      </c>
      <c r="E209" s="234">
        <f t="shared" si="3"/>
        <v>0</v>
      </c>
      <c r="F209" s="234"/>
    </row>
    <row r="210" ht="16" customHeight="1" spans="1:6">
      <c r="A210" s="242" t="s">
        <v>246</v>
      </c>
      <c r="B210" s="381"/>
      <c r="C210" s="381"/>
      <c r="D210" s="381">
        <v>0</v>
      </c>
      <c r="E210" s="234">
        <f t="shared" si="3"/>
        <v>0</v>
      </c>
      <c r="F210" s="383"/>
    </row>
    <row r="211" ht="16" customHeight="1" spans="1:6">
      <c r="A211" s="242" t="s">
        <v>247</v>
      </c>
      <c r="B211" s="381"/>
      <c r="C211" s="381"/>
      <c r="D211" s="381">
        <v>0</v>
      </c>
      <c r="E211" s="234">
        <f t="shared" si="3"/>
        <v>0</v>
      </c>
      <c r="F211" s="383"/>
    </row>
    <row r="212" ht="16" customHeight="1" spans="1:6">
      <c r="A212" s="242" t="s">
        <v>248</v>
      </c>
      <c r="B212" s="381"/>
      <c r="C212" s="381"/>
      <c r="D212" s="381">
        <v>0</v>
      </c>
      <c r="E212" s="234">
        <f t="shared" si="3"/>
        <v>0</v>
      </c>
      <c r="F212" s="383"/>
    </row>
    <row r="213" ht="16" customHeight="1" spans="1:6">
      <c r="A213" s="242" t="s">
        <v>358</v>
      </c>
      <c r="B213" s="381"/>
      <c r="C213" s="381"/>
      <c r="D213" s="381">
        <v>0</v>
      </c>
      <c r="E213" s="234">
        <f t="shared" si="3"/>
        <v>0</v>
      </c>
      <c r="F213" s="383"/>
    </row>
    <row r="214" ht="16" customHeight="1" spans="1:6">
      <c r="A214" s="242" t="s">
        <v>255</v>
      </c>
      <c r="B214" s="381"/>
      <c r="C214" s="381"/>
      <c r="D214" s="381">
        <v>0</v>
      </c>
      <c r="E214" s="234">
        <f t="shared" si="3"/>
        <v>0</v>
      </c>
      <c r="F214" s="383"/>
    </row>
    <row r="215" ht="16" customHeight="1" spans="1:6">
      <c r="A215" s="242" t="s">
        <v>359</v>
      </c>
      <c r="B215" s="381"/>
      <c r="C215" s="381"/>
      <c r="D215" s="381">
        <v>0</v>
      </c>
      <c r="E215" s="234">
        <f t="shared" si="3"/>
        <v>0</v>
      </c>
      <c r="F215" s="383"/>
    </row>
    <row r="216" ht="16" customHeight="1" spans="1:6">
      <c r="A216" s="242" t="s">
        <v>360</v>
      </c>
      <c r="B216" s="381">
        <v>2226</v>
      </c>
      <c r="C216" s="381">
        <f>SUM(C217:C230)</f>
        <v>3287</v>
      </c>
      <c r="D216" s="381">
        <f>SUM(D217:D230)</f>
        <v>3287</v>
      </c>
      <c r="E216" s="234">
        <f t="shared" si="3"/>
        <v>100</v>
      </c>
      <c r="F216" s="234"/>
    </row>
    <row r="217" ht="16" customHeight="1" spans="1:6">
      <c r="A217" s="242" t="s">
        <v>246</v>
      </c>
      <c r="B217" s="381">
        <v>1028</v>
      </c>
      <c r="C217" s="381">
        <v>1600</v>
      </c>
      <c r="D217" s="381">
        <v>1600</v>
      </c>
      <c r="E217" s="234">
        <f t="shared" si="3"/>
        <v>100</v>
      </c>
      <c r="F217" s="383"/>
    </row>
    <row r="218" ht="16" customHeight="1" spans="1:6">
      <c r="A218" s="242" t="s">
        <v>247</v>
      </c>
      <c r="B218" s="381">
        <v>158</v>
      </c>
      <c r="C218" s="381">
        <v>236</v>
      </c>
      <c r="D218" s="381">
        <v>236</v>
      </c>
      <c r="E218" s="234">
        <f t="shared" si="3"/>
        <v>100</v>
      </c>
      <c r="F218" s="383"/>
    </row>
    <row r="219" ht="16" customHeight="1" spans="1:6">
      <c r="A219" s="242" t="s">
        <v>248</v>
      </c>
      <c r="B219" s="381">
        <v>0</v>
      </c>
      <c r="C219" s="381">
        <v>0</v>
      </c>
      <c r="D219" s="381">
        <v>0</v>
      </c>
      <c r="E219" s="234">
        <f t="shared" si="3"/>
        <v>0</v>
      </c>
      <c r="F219" s="383"/>
    </row>
    <row r="220" ht="16" customHeight="1" spans="1:6">
      <c r="A220" s="242" t="s">
        <v>361</v>
      </c>
      <c r="B220" s="381">
        <v>0</v>
      </c>
      <c r="C220" s="381">
        <v>0</v>
      </c>
      <c r="D220" s="381">
        <v>0</v>
      </c>
      <c r="E220" s="234">
        <f t="shared" si="3"/>
        <v>0</v>
      </c>
      <c r="F220" s="383"/>
    </row>
    <row r="221" ht="16" customHeight="1" spans="1:6">
      <c r="A221" s="242" t="s">
        <v>362</v>
      </c>
      <c r="B221" s="381">
        <v>0</v>
      </c>
      <c r="C221" s="381">
        <v>55</v>
      </c>
      <c r="D221" s="381">
        <v>55</v>
      </c>
      <c r="E221" s="234">
        <f t="shared" si="3"/>
        <v>100</v>
      </c>
      <c r="F221" s="383"/>
    </row>
    <row r="222" ht="16" customHeight="1" spans="1:6">
      <c r="A222" s="242" t="s">
        <v>287</v>
      </c>
      <c r="B222" s="381">
        <v>0</v>
      </c>
      <c r="C222" s="381">
        <v>0</v>
      </c>
      <c r="D222" s="381">
        <v>0</v>
      </c>
      <c r="E222" s="234">
        <f t="shared" si="3"/>
        <v>0</v>
      </c>
      <c r="F222" s="383"/>
    </row>
    <row r="223" ht="16" customHeight="1" spans="1:6">
      <c r="A223" s="242" t="s">
        <v>363</v>
      </c>
      <c r="B223" s="381">
        <v>0</v>
      </c>
      <c r="C223" s="381">
        <v>0</v>
      </c>
      <c r="D223" s="381">
        <v>0</v>
      </c>
      <c r="E223" s="234">
        <f t="shared" si="3"/>
        <v>0</v>
      </c>
      <c r="F223" s="383"/>
    </row>
    <row r="224" ht="16" customHeight="1" spans="1:6">
      <c r="A224" s="242" t="s">
        <v>364</v>
      </c>
      <c r="B224" s="381">
        <v>25</v>
      </c>
      <c r="C224" s="381">
        <v>15</v>
      </c>
      <c r="D224" s="381">
        <v>15</v>
      </c>
      <c r="E224" s="234">
        <f t="shared" si="3"/>
        <v>100</v>
      </c>
      <c r="F224" s="383"/>
    </row>
    <row r="225" ht="16" customHeight="1" spans="1:6">
      <c r="A225" s="242" t="s">
        <v>365</v>
      </c>
      <c r="B225" s="381">
        <v>0</v>
      </c>
      <c r="C225" s="381">
        <v>0</v>
      </c>
      <c r="D225" s="381">
        <v>0</v>
      </c>
      <c r="E225" s="234">
        <f t="shared" si="3"/>
        <v>0</v>
      </c>
      <c r="F225" s="383"/>
    </row>
    <row r="226" ht="16" customHeight="1" spans="1:6">
      <c r="A226" s="242" t="s">
        <v>366</v>
      </c>
      <c r="B226" s="381">
        <v>0</v>
      </c>
      <c r="C226" s="381">
        <v>0</v>
      </c>
      <c r="D226" s="381">
        <v>0</v>
      </c>
      <c r="E226" s="234">
        <f t="shared" si="3"/>
        <v>0</v>
      </c>
      <c r="F226" s="383"/>
    </row>
    <row r="227" ht="16" customHeight="1" spans="1:6">
      <c r="A227" s="242" t="s">
        <v>367</v>
      </c>
      <c r="B227" s="381">
        <v>17</v>
      </c>
      <c r="C227" s="381">
        <v>0</v>
      </c>
      <c r="D227" s="381">
        <v>0</v>
      </c>
      <c r="E227" s="234">
        <f t="shared" si="3"/>
        <v>0</v>
      </c>
      <c r="F227" s="383"/>
    </row>
    <row r="228" ht="16" customHeight="1" spans="1:6">
      <c r="A228" s="242" t="s">
        <v>368</v>
      </c>
      <c r="B228" s="381">
        <v>0</v>
      </c>
      <c r="C228" s="381">
        <v>30</v>
      </c>
      <c r="D228" s="381">
        <v>30</v>
      </c>
      <c r="E228" s="234">
        <f t="shared" si="3"/>
        <v>100</v>
      </c>
      <c r="F228" s="383"/>
    </row>
    <row r="229" ht="16" customHeight="1" spans="1:6">
      <c r="A229" s="242" t="s">
        <v>255</v>
      </c>
      <c r="B229" s="381">
        <v>998</v>
      </c>
      <c r="C229" s="381">
        <v>1336</v>
      </c>
      <c r="D229" s="381">
        <v>1336</v>
      </c>
      <c r="E229" s="234">
        <f t="shared" si="3"/>
        <v>100</v>
      </c>
      <c r="F229" s="383"/>
    </row>
    <row r="230" ht="16" customHeight="1" spans="1:6">
      <c r="A230" s="242" t="s">
        <v>369</v>
      </c>
      <c r="B230" s="381">
        <v>0</v>
      </c>
      <c r="C230" s="381">
        <v>15</v>
      </c>
      <c r="D230" s="381">
        <v>15</v>
      </c>
      <c r="E230" s="234">
        <f t="shared" si="3"/>
        <v>100</v>
      </c>
      <c r="F230" s="383"/>
    </row>
    <row r="231" ht="16" customHeight="1" spans="1:6">
      <c r="A231" s="242" t="s">
        <v>370</v>
      </c>
      <c r="B231" s="381">
        <v>501</v>
      </c>
      <c r="C231" s="381">
        <f>SUM(C232:C233)</f>
        <v>340</v>
      </c>
      <c r="D231" s="381">
        <f>SUM(D232:D233)</f>
        <v>340</v>
      </c>
      <c r="E231" s="234">
        <f t="shared" si="3"/>
        <v>100</v>
      </c>
      <c r="F231" s="234"/>
    </row>
    <row r="232" ht="16" customHeight="1" spans="1:6">
      <c r="A232" s="242" t="s">
        <v>371</v>
      </c>
      <c r="B232" s="381"/>
      <c r="C232" s="381"/>
      <c r="D232" s="381">
        <v>0</v>
      </c>
      <c r="E232" s="234">
        <f t="shared" si="3"/>
        <v>0</v>
      </c>
      <c r="F232" s="383"/>
    </row>
    <row r="233" ht="16" customHeight="1" spans="1:6">
      <c r="A233" s="242" t="s">
        <v>372</v>
      </c>
      <c r="B233" s="381">
        <v>501</v>
      </c>
      <c r="C233" s="381">
        <v>340</v>
      </c>
      <c r="D233" s="381">
        <v>340</v>
      </c>
      <c r="E233" s="234">
        <f t="shared" si="3"/>
        <v>100</v>
      </c>
      <c r="F233" s="383"/>
    </row>
    <row r="234" ht="16" customHeight="1" spans="1:6">
      <c r="A234" s="243" t="s">
        <v>39</v>
      </c>
      <c r="B234" s="381">
        <v>0</v>
      </c>
      <c r="C234" s="381">
        <v>0</v>
      </c>
      <c r="D234" s="381">
        <f>SUM(D235,D242,D245,D248,D254,D259,D261,D266,D272)</f>
        <v>0</v>
      </c>
      <c r="E234" s="239">
        <f t="shared" si="3"/>
        <v>0</v>
      </c>
      <c r="F234" s="234"/>
    </row>
    <row r="235" ht="16" customHeight="1" spans="1:6">
      <c r="A235" s="242" t="s">
        <v>373</v>
      </c>
      <c r="B235" s="381"/>
      <c r="C235" s="381">
        <v>0</v>
      </c>
      <c r="D235" s="381">
        <f>SUM(D236:D241)</f>
        <v>0</v>
      </c>
      <c r="E235" s="239">
        <f t="shared" si="3"/>
        <v>0</v>
      </c>
      <c r="F235" s="234"/>
    </row>
    <row r="236" ht="16" customHeight="1" spans="1:6">
      <c r="A236" s="242" t="s">
        <v>246</v>
      </c>
      <c r="B236" s="381"/>
      <c r="C236" s="381"/>
      <c r="D236" s="381">
        <v>0</v>
      </c>
      <c r="E236" s="239">
        <f t="shared" si="3"/>
        <v>0</v>
      </c>
      <c r="F236" s="383"/>
    </row>
    <row r="237" ht="16" customHeight="1" spans="1:6">
      <c r="A237" s="242" t="s">
        <v>247</v>
      </c>
      <c r="B237" s="381"/>
      <c r="C237" s="381"/>
      <c r="D237" s="381">
        <v>0</v>
      </c>
      <c r="E237" s="239">
        <f t="shared" si="3"/>
        <v>0</v>
      </c>
      <c r="F237" s="383"/>
    </row>
    <row r="238" ht="16" customHeight="1" spans="1:6">
      <c r="A238" s="242" t="s">
        <v>248</v>
      </c>
      <c r="B238" s="381">
        <v>0</v>
      </c>
      <c r="C238" s="381"/>
      <c r="D238" s="381">
        <v>0</v>
      </c>
      <c r="E238" s="239">
        <f t="shared" si="3"/>
        <v>0</v>
      </c>
      <c r="F238" s="383"/>
    </row>
    <row r="239" ht="16" customHeight="1" spans="1:6">
      <c r="A239" s="242" t="s">
        <v>341</v>
      </c>
      <c r="B239" s="381">
        <v>0</v>
      </c>
      <c r="C239" s="381"/>
      <c r="D239" s="381">
        <v>0</v>
      </c>
      <c r="E239" s="239">
        <f t="shared" si="3"/>
        <v>0</v>
      </c>
      <c r="F239" s="383"/>
    </row>
    <row r="240" ht="16" customHeight="1" spans="1:6">
      <c r="A240" s="242" t="s">
        <v>255</v>
      </c>
      <c r="B240" s="381">
        <v>0</v>
      </c>
      <c r="C240" s="381"/>
      <c r="D240" s="381">
        <v>0</v>
      </c>
      <c r="E240" s="239">
        <f t="shared" si="3"/>
        <v>0</v>
      </c>
      <c r="F240" s="383"/>
    </row>
    <row r="241" ht="16" customHeight="1" spans="1:6">
      <c r="A241" s="242" t="s">
        <v>374</v>
      </c>
      <c r="B241" s="381"/>
      <c r="C241" s="381"/>
      <c r="D241" s="381">
        <v>0</v>
      </c>
      <c r="E241" s="239">
        <f t="shared" si="3"/>
        <v>0</v>
      </c>
      <c r="F241" s="383"/>
    </row>
    <row r="242" ht="16" customHeight="1" spans="1:6">
      <c r="A242" s="242" t="s">
        <v>375</v>
      </c>
      <c r="B242" s="381"/>
      <c r="C242" s="381">
        <v>0</v>
      </c>
      <c r="D242" s="381">
        <f>SUM(D243:D244)</f>
        <v>0</v>
      </c>
      <c r="E242" s="239">
        <f t="shared" si="3"/>
        <v>0</v>
      </c>
      <c r="F242" s="234"/>
    </row>
    <row r="243" ht="16" customHeight="1" spans="1:6">
      <c r="A243" s="242" t="s">
        <v>376</v>
      </c>
      <c r="B243" s="381"/>
      <c r="C243" s="381"/>
      <c r="D243" s="381">
        <v>0</v>
      </c>
      <c r="E243" s="239">
        <f t="shared" si="3"/>
        <v>0</v>
      </c>
      <c r="F243" s="383"/>
    </row>
    <row r="244" ht="16" customHeight="1" spans="1:6">
      <c r="A244" s="242" t="s">
        <v>377</v>
      </c>
      <c r="B244" s="381"/>
      <c r="C244" s="381"/>
      <c r="D244" s="381">
        <v>0</v>
      </c>
      <c r="E244" s="239">
        <f t="shared" si="3"/>
        <v>0</v>
      </c>
      <c r="F244" s="383"/>
    </row>
    <row r="245" ht="16" customHeight="1" spans="1:6">
      <c r="A245" s="242" t="s">
        <v>378</v>
      </c>
      <c r="B245" s="381"/>
      <c r="C245" s="381">
        <v>0</v>
      </c>
      <c r="D245" s="381">
        <f>SUM(D246:D247)</f>
        <v>0</v>
      </c>
      <c r="E245" s="239">
        <f t="shared" si="3"/>
        <v>0</v>
      </c>
      <c r="F245" s="234"/>
    </row>
    <row r="246" ht="16" customHeight="1" spans="1:6">
      <c r="A246" s="242" t="s">
        <v>379</v>
      </c>
      <c r="B246" s="381"/>
      <c r="C246" s="381"/>
      <c r="D246" s="381">
        <v>0</v>
      </c>
      <c r="E246" s="239">
        <f t="shared" si="3"/>
        <v>0</v>
      </c>
      <c r="F246" s="383"/>
    </row>
    <row r="247" ht="16" customHeight="1" spans="1:6">
      <c r="A247" s="242" t="s">
        <v>380</v>
      </c>
      <c r="B247" s="381"/>
      <c r="C247" s="381"/>
      <c r="D247" s="381">
        <v>0</v>
      </c>
      <c r="E247" s="239">
        <f t="shared" si="3"/>
        <v>0</v>
      </c>
      <c r="F247" s="383"/>
    </row>
    <row r="248" ht="16" customHeight="1" spans="1:6">
      <c r="A248" s="242" t="s">
        <v>381</v>
      </c>
      <c r="B248" s="381"/>
      <c r="C248" s="381">
        <v>0</v>
      </c>
      <c r="D248" s="381">
        <f>SUM(D249:D253)</f>
        <v>0</v>
      </c>
      <c r="E248" s="239">
        <f t="shared" si="3"/>
        <v>0</v>
      </c>
      <c r="F248" s="234"/>
    </row>
    <row r="249" ht="16" customHeight="1" spans="1:6">
      <c r="A249" s="242" t="s">
        <v>382</v>
      </c>
      <c r="B249" s="381"/>
      <c r="C249" s="381"/>
      <c r="D249" s="381">
        <v>0</v>
      </c>
      <c r="E249" s="239">
        <f t="shared" si="3"/>
        <v>0</v>
      </c>
      <c r="F249" s="383"/>
    </row>
    <row r="250" ht="16" customHeight="1" spans="1:6">
      <c r="A250" s="242" t="s">
        <v>383</v>
      </c>
      <c r="B250" s="381"/>
      <c r="C250" s="381"/>
      <c r="D250" s="381">
        <v>0</v>
      </c>
      <c r="E250" s="239">
        <f t="shared" si="3"/>
        <v>0</v>
      </c>
      <c r="F250" s="383"/>
    </row>
    <row r="251" ht="16" customHeight="1" spans="1:6">
      <c r="A251" s="242" t="s">
        <v>384</v>
      </c>
      <c r="B251" s="381"/>
      <c r="C251" s="381"/>
      <c r="D251" s="381">
        <v>0</v>
      </c>
      <c r="E251" s="239">
        <f t="shared" si="3"/>
        <v>0</v>
      </c>
      <c r="F251" s="383"/>
    </row>
    <row r="252" ht="16" customHeight="1" spans="1:6">
      <c r="A252" s="242" t="s">
        <v>385</v>
      </c>
      <c r="B252" s="381"/>
      <c r="C252" s="381"/>
      <c r="D252" s="381">
        <v>0</v>
      </c>
      <c r="E252" s="239">
        <f t="shared" si="3"/>
        <v>0</v>
      </c>
      <c r="F252" s="383"/>
    </row>
    <row r="253" ht="16" customHeight="1" spans="1:6">
      <c r="A253" s="242" t="s">
        <v>386</v>
      </c>
      <c r="B253" s="381"/>
      <c r="C253" s="381"/>
      <c r="D253" s="381">
        <v>0</v>
      </c>
      <c r="E253" s="239">
        <f t="shared" si="3"/>
        <v>0</v>
      </c>
      <c r="F253" s="383"/>
    </row>
    <row r="254" ht="16" customHeight="1" spans="1:6">
      <c r="A254" s="242" t="s">
        <v>387</v>
      </c>
      <c r="B254" s="381"/>
      <c r="C254" s="381">
        <v>0</v>
      </c>
      <c r="D254" s="381">
        <f>SUM(D255:D258)</f>
        <v>0</v>
      </c>
      <c r="E254" s="239">
        <f t="shared" si="3"/>
        <v>0</v>
      </c>
      <c r="F254" s="234"/>
    </row>
    <row r="255" ht="16" customHeight="1" spans="1:6">
      <c r="A255" s="242" t="s">
        <v>388</v>
      </c>
      <c r="B255" s="381"/>
      <c r="C255" s="381"/>
      <c r="D255" s="381">
        <v>0</v>
      </c>
      <c r="E255" s="239">
        <f t="shared" si="3"/>
        <v>0</v>
      </c>
      <c r="F255" s="383"/>
    </row>
    <row r="256" ht="16" customHeight="1" spans="1:6">
      <c r="A256" s="242" t="s">
        <v>389</v>
      </c>
      <c r="B256" s="381"/>
      <c r="C256" s="381"/>
      <c r="D256" s="381">
        <v>0</v>
      </c>
      <c r="E256" s="239">
        <f t="shared" si="3"/>
        <v>0</v>
      </c>
      <c r="F256" s="383"/>
    </row>
    <row r="257" ht="16" customHeight="1" spans="1:6">
      <c r="A257" s="242" t="s">
        <v>390</v>
      </c>
      <c r="B257" s="381"/>
      <c r="C257" s="381"/>
      <c r="D257" s="381">
        <v>0</v>
      </c>
      <c r="E257" s="239">
        <f t="shared" si="3"/>
        <v>0</v>
      </c>
      <c r="F257" s="383"/>
    </row>
    <row r="258" ht="16" customHeight="1" spans="1:6">
      <c r="A258" s="242" t="s">
        <v>391</v>
      </c>
      <c r="B258" s="381"/>
      <c r="C258" s="381"/>
      <c r="D258" s="381">
        <v>0</v>
      </c>
      <c r="E258" s="239">
        <f t="shared" si="3"/>
        <v>0</v>
      </c>
      <c r="F258" s="383"/>
    </row>
    <row r="259" ht="16" customHeight="1" spans="1:6">
      <c r="A259" s="242" t="s">
        <v>392</v>
      </c>
      <c r="B259" s="381"/>
      <c r="C259" s="381">
        <v>0</v>
      </c>
      <c r="D259" s="381">
        <f>D260</f>
        <v>0</v>
      </c>
      <c r="E259" s="239">
        <f t="shared" si="3"/>
        <v>0</v>
      </c>
      <c r="F259" s="234"/>
    </row>
    <row r="260" ht="16" customHeight="1" spans="1:6">
      <c r="A260" s="242" t="s">
        <v>393</v>
      </c>
      <c r="B260" s="381"/>
      <c r="C260" s="381"/>
      <c r="D260" s="381">
        <v>0</v>
      </c>
      <c r="E260" s="239">
        <f t="shared" si="3"/>
        <v>0</v>
      </c>
      <c r="F260" s="383"/>
    </row>
    <row r="261" ht="16" customHeight="1" spans="1:6">
      <c r="A261" s="242" t="s">
        <v>394</v>
      </c>
      <c r="B261" s="381"/>
      <c r="C261" s="381">
        <v>0</v>
      </c>
      <c r="D261" s="381">
        <f>SUM(D262:D265)</f>
        <v>0</v>
      </c>
      <c r="E261" s="239">
        <f t="shared" ref="E261:E324" si="4">IFERROR(D261/C261*100,)</f>
        <v>0</v>
      </c>
      <c r="F261" s="234"/>
    </row>
    <row r="262" ht="16" customHeight="1" spans="1:6">
      <c r="A262" s="242" t="s">
        <v>395</v>
      </c>
      <c r="B262" s="381"/>
      <c r="C262" s="381"/>
      <c r="D262" s="381">
        <v>0</v>
      </c>
      <c r="E262" s="239">
        <f t="shared" si="4"/>
        <v>0</v>
      </c>
      <c r="F262" s="383"/>
    </row>
    <row r="263" ht="16" customHeight="1" spans="1:6">
      <c r="A263" s="242" t="s">
        <v>396</v>
      </c>
      <c r="B263" s="381"/>
      <c r="C263" s="381"/>
      <c r="D263" s="381">
        <v>0</v>
      </c>
      <c r="E263" s="239">
        <f t="shared" si="4"/>
        <v>0</v>
      </c>
      <c r="F263" s="383"/>
    </row>
    <row r="264" ht="16" customHeight="1" spans="1:6">
      <c r="A264" s="242" t="s">
        <v>397</v>
      </c>
      <c r="B264" s="381"/>
      <c r="C264" s="381"/>
      <c r="D264" s="381">
        <v>0</v>
      </c>
      <c r="E264" s="239">
        <f t="shared" si="4"/>
        <v>0</v>
      </c>
      <c r="F264" s="383"/>
    </row>
    <row r="265" ht="16" customHeight="1" spans="1:6">
      <c r="A265" s="242" t="s">
        <v>188</v>
      </c>
      <c r="B265" s="381"/>
      <c r="C265" s="381"/>
      <c r="D265" s="381">
        <v>0</v>
      </c>
      <c r="E265" s="239">
        <f t="shared" si="4"/>
        <v>0</v>
      </c>
      <c r="F265" s="383"/>
    </row>
    <row r="266" ht="16" customHeight="1" spans="1:6">
      <c r="A266" s="242" t="s">
        <v>398</v>
      </c>
      <c r="B266" s="381"/>
      <c r="C266" s="381">
        <v>0</v>
      </c>
      <c r="D266" s="381">
        <f>SUM(D267:D271)</f>
        <v>0</v>
      </c>
      <c r="E266" s="239">
        <f t="shared" si="4"/>
        <v>0</v>
      </c>
      <c r="F266" s="234"/>
    </row>
    <row r="267" ht="16" customHeight="1" spans="1:6">
      <c r="A267" s="242" t="s">
        <v>246</v>
      </c>
      <c r="B267" s="381"/>
      <c r="C267" s="381"/>
      <c r="D267" s="381">
        <v>0</v>
      </c>
      <c r="E267" s="239">
        <f t="shared" si="4"/>
        <v>0</v>
      </c>
      <c r="F267" s="383"/>
    </row>
    <row r="268" ht="16" customHeight="1" spans="1:6">
      <c r="A268" s="242" t="s">
        <v>247</v>
      </c>
      <c r="B268" s="381"/>
      <c r="C268" s="381"/>
      <c r="D268" s="381">
        <v>0</v>
      </c>
      <c r="E268" s="239">
        <f t="shared" si="4"/>
        <v>0</v>
      </c>
      <c r="F268" s="383"/>
    </row>
    <row r="269" ht="16" customHeight="1" spans="1:6">
      <c r="A269" s="242" t="s">
        <v>248</v>
      </c>
      <c r="B269" s="381"/>
      <c r="C269" s="381"/>
      <c r="D269" s="381">
        <v>0</v>
      </c>
      <c r="E269" s="239">
        <f t="shared" si="4"/>
        <v>0</v>
      </c>
      <c r="F269" s="383"/>
    </row>
    <row r="270" ht="16" customHeight="1" spans="1:6">
      <c r="A270" s="242" t="s">
        <v>255</v>
      </c>
      <c r="B270" s="381"/>
      <c r="C270" s="381"/>
      <c r="D270" s="381">
        <v>0</v>
      </c>
      <c r="E270" s="239">
        <f t="shared" si="4"/>
        <v>0</v>
      </c>
      <c r="F270" s="383"/>
    </row>
    <row r="271" ht="16" customHeight="1" spans="1:6">
      <c r="A271" s="242" t="s">
        <v>399</v>
      </c>
      <c r="B271" s="381"/>
      <c r="C271" s="381"/>
      <c r="D271" s="381">
        <v>0</v>
      </c>
      <c r="E271" s="239">
        <f t="shared" si="4"/>
        <v>0</v>
      </c>
      <c r="F271" s="383"/>
    </row>
    <row r="272" ht="16" customHeight="1" spans="1:6">
      <c r="A272" s="242" t="s">
        <v>400</v>
      </c>
      <c r="B272" s="381"/>
      <c r="C272" s="381">
        <v>0</v>
      </c>
      <c r="D272" s="381">
        <f>D273</f>
        <v>0</v>
      </c>
      <c r="E272" s="239">
        <f t="shared" si="4"/>
        <v>0</v>
      </c>
      <c r="F272" s="234"/>
    </row>
    <row r="273" ht="16" customHeight="1" spans="1:6">
      <c r="A273" s="242" t="s">
        <v>401</v>
      </c>
      <c r="B273" s="381"/>
      <c r="C273" s="381"/>
      <c r="D273" s="381">
        <v>0</v>
      </c>
      <c r="E273" s="239">
        <f t="shared" si="4"/>
        <v>0</v>
      </c>
      <c r="F273" s="383"/>
    </row>
    <row r="274" ht="16" customHeight="1" spans="1:6">
      <c r="A274" s="243" t="s">
        <v>40</v>
      </c>
      <c r="B274" s="380"/>
      <c r="C274" s="380">
        <v>220</v>
      </c>
      <c r="D274" s="380">
        <f>SUM(D275,D279,D281,D283,D291)</f>
        <v>220</v>
      </c>
      <c r="E274" s="239">
        <f t="shared" si="4"/>
        <v>100</v>
      </c>
      <c r="F274" s="239">
        <v>-2.2222222222222</v>
      </c>
    </row>
    <row r="275" ht="16" customHeight="1" spans="1:6">
      <c r="A275" s="242" t="s">
        <v>402</v>
      </c>
      <c r="B275" s="381"/>
      <c r="C275" s="381">
        <v>0</v>
      </c>
      <c r="D275" s="381">
        <f>SUM(D276:D278)</f>
        <v>0</v>
      </c>
      <c r="E275" s="234">
        <f t="shared" si="4"/>
        <v>0</v>
      </c>
      <c r="F275" s="234"/>
    </row>
    <row r="276" ht="16" customHeight="1" spans="1:6">
      <c r="A276" s="242" t="s">
        <v>403</v>
      </c>
      <c r="B276" s="381"/>
      <c r="C276" s="381"/>
      <c r="D276" s="381">
        <v>0</v>
      </c>
      <c r="E276" s="234">
        <f t="shared" si="4"/>
        <v>0</v>
      </c>
      <c r="F276" s="383"/>
    </row>
    <row r="277" ht="16" customHeight="1" spans="1:6">
      <c r="A277" s="242" t="s">
        <v>404</v>
      </c>
      <c r="B277" s="381"/>
      <c r="C277" s="381"/>
      <c r="D277" s="381">
        <v>0</v>
      </c>
      <c r="E277" s="234">
        <f t="shared" si="4"/>
        <v>0</v>
      </c>
      <c r="F277" s="383"/>
    </row>
    <row r="278" ht="16" customHeight="1" spans="1:6">
      <c r="A278" s="242" t="s">
        <v>405</v>
      </c>
      <c r="B278" s="381"/>
      <c r="C278" s="381"/>
      <c r="D278" s="381">
        <v>0</v>
      </c>
      <c r="E278" s="234">
        <f t="shared" si="4"/>
        <v>0</v>
      </c>
      <c r="F278" s="383"/>
    </row>
    <row r="279" ht="16" customHeight="1" spans="1:6">
      <c r="A279" s="242" t="s">
        <v>406</v>
      </c>
      <c r="B279" s="381"/>
      <c r="C279" s="381">
        <v>0</v>
      </c>
      <c r="D279" s="381">
        <f>D280</f>
        <v>0</v>
      </c>
      <c r="E279" s="234">
        <f t="shared" si="4"/>
        <v>0</v>
      </c>
      <c r="F279" s="234"/>
    </row>
    <row r="280" ht="16" customHeight="1" spans="1:6">
      <c r="A280" s="242" t="s">
        <v>407</v>
      </c>
      <c r="B280" s="381"/>
      <c r="C280" s="381"/>
      <c r="D280" s="381">
        <v>0</v>
      </c>
      <c r="E280" s="234">
        <f t="shared" si="4"/>
        <v>0</v>
      </c>
      <c r="F280" s="383"/>
    </row>
    <row r="281" ht="16" customHeight="1" spans="1:6">
      <c r="A281" s="242" t="s">
        <v>408</v>
      </c>
      <c r="B281" s="381"/>
      <c r="C281" s="381">
        <v>0</v>
      </c>
      <c r="D281" s="381">
        <f>D282</f>
        <v>0</v>
      </c>
      <c r="E281" s="234">
        <f t="shared" si="4"/>
        <v>0</v>
      </c>
      <c r="F281" s="234"/>
    </row>
    <row r="282" ht="16" customHeight="1" spans="1:6">
      <c r="A282" s="242" t="s">
        <v>409</v>
      </c>
      <c r="B282" s="381"/>
      <c r="C282" s="381"/>
      <c r="D282" s="381">
        <v>0</v>
      </c>
      <c r="E282" s="234">
        <f t="shared" si="4"/>
        <v>0</v>
      </c>
      <c r="F282" s="383"/>
    </row>
    <row r="283" ht="16" customHeight="1" spans="1:6">
      <c r="A283" s="242" t="s">
        <v>410</v>
      </c>
      <c r="B283" s="381"/>
      <c r="C283" s="381">
        <v>220</v>
      </c>
      <c r="D283" s="381">
        <f>SUM(D284:D290)</f>
        <v>220</v>
      </c>
      <c r="E283" s="234">
        <f t="shared" si="4"/>
        <v>100</v>
      </c>
      <c r="F283" s="234"/>
    </row>
    <row r="284" ht="16" customHeight="1" spans="1:6">
      <c r="A284" s="242" t="s">
        <v>411</v>
      </c>
      <c r="B284" s="381"/>
      <c r="C284" s="381">
        <v>100</v>
      </c>
      <c r="D284" s="381">
        <v>100</v>
      </c>
      <c r="E284" s="234">
        <f t="shared" si="4"/>
        <v>100</v>
      </c>
      <c r="F284" s="383"/>
    </row>
    <row r="285" ht="16" customHeight="1" spans="1:6">
      <c r="A285" s="242" t="s">
        <v>412</v>
      </c>
      <c r="B285" s="381"/>
      <c r="C285" s="381">
        <v>0</v>
      </c>
      <c r="D285" s="381">
        <v>0</v>
      </c>
      <c r="E285" s="234">
        <f t="shared" si="4"/>
        <v>0</v>
      </c>
      <c r="F285" s="383"/>
    </row>
    <row r="286" ht="16" customHeight="1" spans="1:6">
      <c r="A286" s="242" t="s">
        <v>413</v>
      </c>
      <c r="B286" s="381"/>
      <c r="C286" s="381">
        <v>0</v>
      </c>
      <c r="D286" s="381">
        <v>0</v>
      </c>
      <c r="E286" s="234">
        <f t="shared" si="4"/>
        <v>0</v>
      </c>
      <c r="F286" s="383"/>
    </row>
    <row r="287" ht="16" customHeight="1" spans="1:6">
      <c r="A287" s="242" t="s">
        <v>414</v>
      </c>
      <c r="B287" s="381"/>
      <c r="C287" s="381">
        <v>0</v>
      </c>
      <c r="D287" s="381">
        <v>0</v>
      </c>
      <c r="E287" s="234">
        <f t="shared" si="4"/>
        <v>0</v>
      </c>
      <c r="F287" s="383"/>
    </row>
    <row r="288" ht="16" customHeight="1" spans="1:6">
      <c r="A288" s="242" t="s">
        <v>415</v>
      </c>
      <c r="B288" s="381"/>
      <c r="C288" s="381">
        <v>90</v>
      </c>
      <c r="D288" s="381">
        <v>90</v>
      </c>
      <c r="E288" s="234">
        <f t="shared" si="4"/>
        <v>100</v>
      </c>
      <c r="F288" s="383"/>
    </row>
    <row r="289" ht="16" customHeight="1" spans="1:6">
      <c r="A289" s="242" t="s">
        <v>416</v>
      </c>
      <c r="B289" s="381"/>
      <c r="C289" s="381">
        <v>0</v>
      </c>
      <c r="D289" s="381">
        <v>0</v>
      </c>
      <c r="E289" s="234">
        <f t="shared" si="4"/>
        <v>0</v>
      </c>
      <c r="F289" s="383"/>
    </row>
    <row r="290" ht="16" customHeight="1" spans="1:6">
      <c r="A290" s="242" t="s">
        <v>417</v>
      </c>
      <c r="B290" s="381"/>
      <c r="C290" s="381">
        <v>30</v>
      </c>
      <c r="D290" s="381">
        <v>30</v>
      </c>
      <c r="E290" s="234">
        <f t="shared" si="4"/>
        <v>100</v>
      </c>
      <c r="F290" s="383"/>
    </row>
    <row r="291" ht="16" customHeight="1" spans="1:6">
      <c r="A291" s="242" t="s">
        <v>418</v>
      </c>
      <c r="B291" s="381"/>
      <c r="C291" s="381">
        <v>0</v>
      </c>
      <c r="D291" s="381">
        <f>D292</f>
        <v>0</v>
      </c>
      <c r="E291" s="234">
        <f t="shared" si="4"/>
        <v>0</v>
      </c>
      <c r="F291" s="234"/>
    </row>
    <row r="292" ht="16" customHeight="1" spans="1:6">
      <c r="A292" s="242" t="s">
        <v>419</v>
      </c>
      <c r="B292" s="381"/>
      <c r="C292" s="381"/>
      <c r="D292" s="381">
        <v>0</v>
      </c>
      <c r="E292" s="234">
        <f t="shared" si="4"/>
        <v>0</v>
      </c>
      <c r="F292" s="383"/>
    </row>
    <row r="293" ht="16" customHeight="1" spans="1:6">
      <c r="A293" s="243" t="s">
        <v>41</v>
      </c>
      <c r="B293" s="380">
        <v>8735</v>
      </c>
      <c r="C293" s="380">
        <f>SUM(C294,C297,C308,C315,C323,C332,C346,C356,C366,C374,C380)</f>
        <v>13294</v>
      </c>
      <c r="D293" s="380">
        <f>SUM(D294,D297,D308,D315,D323,D332,D346,D356,D366,D374,D380)</f>
        <v>13412</v>
      </c>
      <c r="E293" s="239">
        <f t="shared" si="4"/>
        <v>100.8876184745</v>
      </c>
      <c r="F293" s="239">
        <v>-4.3639475185396</v>
      </c>
    </row>
    <row r="294" ht="16" customHeight="1" spans="1:6">
      <c r="A294" s="242" t="s">
        <v>420</v>
      </c>
      <c r="B294" s="381">
        <v>0</v>
      </c>
      <c r="C294" s="381">
        <v>0</v>
      </c>
      <c r="D294" s="381">
        <f>SUM(D295:D296)</f>
        <v>0</v>
      </c>
      <c r="E294" s="234">
        <f t="shared" si="4"/>
        <v>0</v>
      </c>
      <c r="F294" s="234"/>
    </row>
    <row r="295" ht="16" customHeight="1" spans="1:6">
      <c r="A295" s="242" t="s">
        <v>421</v>
      </c>
      <c r="B295" s="381"/>
      <c r="C295" s="381"/>
      <c r="D295" s="381">
        <v>0</v>
      </c>
      <c r="E295" s="234">
        <f t="shared" si="4"/>
        <v>0</v>
      </c>
      <c r="F295" s="383"/>
    </row>
    <row r="296" ht="16" customHeight="1" spans="1:6">
      <c r="A296" s="242" t="s">
        <v>422</v>
      </c>
      <c r="B296" s="381"/>
      <c r="C296" s="381"/>
      <c r="D296" s="381">
        <v>0</v>
      </c>
      <c r="E296" s="234">
        <f t="shared" si="4"/>
        <v>0</v>
      </c>
      <c r="F296" s="383"/>
    </row>
    <row r="297" ht="16" customHeight="1" spans="1:6">
      <c r="A297" s="242" t="s">
        <v>423</v>
      </c>
      <c r="B297" s="381">
        <v>7464</v>
      </c>
      <c r="C297" s="381">
        <f>SUM(C298:C307)</f>
        <v>10363</v>
      </c>
      <c r="D297" s="381">
        <f>SUM(D298:D307)</f>
        <v>10492</v>
      </c>
      <c r="E297" s="234">
        <f t="shared" si="4"/>
        <v>101.244813278008</v>
      </c>
      <c r="F297" s="234"/>
    </row>
    <row r="298" ht="16" customHeight="1" spans="1:6">
      <c r="A298" s="242" t="s">
        <v>246</v>
      </c>
      <c r="B298" s="381">
        <v>4285</v>
      </c>
      <c r="C298" s="381">
        <v>6180</v>
      </c>
      <c r="D298" s="381">
        <v>6178</v>
      </c>
      <c r="E298" s="234">
        <f t="shared" si="4"/>
        <v>99.9676375404531</v>
      </c>
      <c r="F298" s="383"/>
    </row>
    <row r="299" ht="16" customHeight="1" spans="1:6">
      <c r="A299" s="242" t="s">
        <v>247</v>
      </c>
      <c r="B299" s="381">
        <v>1572</v>
      </c>
      <c r="C299" s="381">
        <v>1239</v>
      </c>
      <c r="D299" s="381">
        <v>1239</v>
      </c>
      <c r="E299" s="234">
        <f t="shared" si="4"/>
        <v>100</v>
      </c>
      <c r="F299" s="383"/>
    </row>
    <row r="300" ht="16" customHeight="1" spans="1:6">
      <c r="A300" s="242" t="s">
        <v>248</v>
      </c>
      <c r="B300" s="381">
        <v>0</v>
      </c>
      <c r="C300" s="381">
        <v>0</v>
      </c>
      <c r="D300" s="381">
        <v>0</v>
      </c>
      <c r="E300" s="234">
        <f t="shared" si="4"/>
        <v>0</v>
      </c>
      <c r="F300" s="383"/>
    </row>
    <row r="301" ht="16" customHeight="1" spans="1:6">
      <c r="A301" s="242" t="s">
        <v>287</v>
      </c>
      <c r="B301" s="381">
        <v>185</v>
      </c>
      <c r="C301" s="381">
        <v>231</v>
      </c>
      <c r="D301" s="381">
        <v>231</v>
      </c>
      <c r="E301" s="234">
        <f t="shared" si="4"/>
        <v>100</v>
      </c>
      <c r="F301" s="383"/>
    </row>
    <row r="302" ht="16" customHeight="1" spans="1:6">
      <c r="A302" s="242" t="s">
        <v>424</v>
      </c>
      <c r="B302" s="381">
        <v>198</v>
      </c>
      <c r="C302" s="381">
        <v>50</v>
      </c>
      <c r="D302" s="381">
        <v>50</v>
      </c>
      <c r="E302" s="234">
        <f t="shared" si="4"/>
        <v>100</v>
      </c>
      <c r="F302" s="383"/>
    </row>
    <row r="303" ht="16" customHeight="1" spans="1:6">
      <c r="A303" s="242" t="s">
        <v>425</v>
      </c>
      <c r="B303" s="381">
        <v>9</v>
      </c>
      <c r="C303" s="381">
        <v>15</v>
      </c>
      <c r="D303" s="381">
        <v>15</v>
      </c>
      <c r="E303" s="234">
        <f t="shared" si="4"/>
        <v>100</v>
      </c>
      <c r="F303" s="383"/>
    </row>
    <row r="304" ht="16" customHeight="1" spans="1:6">
      <c r="A304" s="242" t="s">
        <v>426</v>
      </c>
      <c r="B304" s="381">
        <v>0</v>
      </c>
      <c r="C304" s="381">
        <v>0</v>
      </c>
      <c r="D304" s="381">
        <v>0</v>
      </c>
      <c r="E304" s="234">
        <f t="shared" si="4"/>
        <v>0</v>
      </c>
      <c r="F304" s="383"/>
    </row>
    <row r="305" ht="16" customHeight="1" spans="1:6">
      <c r="A305" s="242" t="s">
        <v>427</v>
      </c>
      <c r="B305" s="381">
        <v>0</v>
      </c>
      <c r="C305" s="381">
        <v>0</v>
      </c>
      <c r="D305" s="381">
        <v>0</v>
      </c>
      <c r="E305" s="234">
        <f t="shared" si="4"/>
        <v>0</v>
      </c>
      <c r="F305" s="383"/>
    </row>
    <row r="306" ht="16" customHeight="1" spans="1:6">
      <c r="A306" s="242" t="s">
        <v>255</v>
      </c>
      <c r="B306" s="381">
        <v>995</v>
      </c>
      <c r="C306" s="381">
        <v>1834</v>
      </c>
      <c r="D306" s="381">
        <v>1827</v>
      </c>
      <c r="E306" s="234">
        <f t="shared" si="4"/>
        <v>99.618320610687</v>
      </c>
      <c r="F306" s="383"/>
    </row>
    <row r="307" ht="16" customHeight="1" spans="1:6">
      <c r="A307" s="242" t="s">
        <v>428</v>
      </c>
      <c r="B307" s="381">
        <v>220</v>
      </c>
      <c r="C307" s="381">
        <v>814</v>
      </c>
      <c r="D307" s="381">
        <v>952</v>
      </c>
      <c r="E307" s="234">
        <f t="shared" si="4"/>
        <v>116.953316953317</v>
      </c>
      <c r="F307" s="383"/>
    </row>
    <row r="308" ht="16" customHeight="1" spans="1:6">
      <c r="A308" s="242" t="s">
        <v>429</v>
      </c>
      <c r="B308" s="381">
        <v>0</v>
      </c>
      <c r="C308" s="381">
        <v>0</v>
      </c>
      <c r="D308" s="381">
        <f>SUM(D309:D314)</f>
        <v>0</v>
      </c>
      <c r="E308" s="234">
        <f t="shared" si="4"/>
        <v>0</v>
      </c>
      <c r="F308" s="234"/>
    </row>
    <row r="309" ht="16" customHeight="1" spans="1:6">
      <c r="A309" s="242" t="s">
        <v>246</v>
      </c>
      <c r="B309" s="381"/>
      <c r="C309" s="381"/>
      <c r="D309" s="381">
        <v>0</v>
      </c>
      <c r="E309" s="234">
        <f t="shared" si="4"/>
        <v>0</v>
      </c>
      <c r="F309" s="383"/>
    </row>
    <row r="310" ht="16" customHeight="1" spans="1:6">
      <c r="A310" s="242" t="s">
        <v>247</v>
      </c>
      <c r="B310" s="381"/>
      <c r="C310" s="381"/>
      <c r="D310" s="381">
        <v>0</v>
      </c>
      <c r="E310" s="234">
        <f t="shared" si="4"/>
        <v>0</v>
      </c>
      <c r="F310" s="383"/>
    </row>
    <row r="311" ht="16" customHeight="1" spans="1:6">
      <c r="A311" s="242" t="s">
        <v>248</v>
      </c>
      <c r="B311" s="381"/>
      <c r="C311" s="381"/>
      <c r="D311" s="381">
        <v>0</v>
      </c>
      <c r="E311" s="234">
        <f t="shared" si="4"/>
        <v>0</v>
      </c>
      <c r="F311" s="383"/>
    </row>
    <row r="312" ht="16" customHeight="1" spans="1:6">
      <c r="A312" s="242" t="s">
        <v>430</v>
      </c>
      <c r="B312" s="381"/>
      <c r="C312" s="381"/>
      <c r="D312" s="381">
        <v>0</v>
      </c>
      <c r="E312" s="234">
        <f t="shared" si="4"/>
        <v>0</v>
      </c>
      <c r="F312" s="383"/>
    </row>
    <row r="313" ht="16" customHeight="1" spans="1:6">
      <c r="A313" s="242" t="s">
        <v>255</v>
      </c>
      <c r="B313" s="381"/>
      <c r="C313" s="381"/>
      <c r="D313" s="381">
        <v>0</v>
      </c>
      <c r="E313" s="234">
        <f t="shared" si="4"/>
        <v>0</v>
      </c>
      <c r="F313" s="383"/>
    </row>
    <row r="314" ht="16" customHeight="1" spans="1:6">
      <c r="A314" s="242" t="s">
        <v>431</v>
      </c>
      <c r="B314" s="381"/>
      <c r="C314" s="381"/>
      <c r="D314" s="381">
        <v>0</v>
      </c>
      <c r="E314" s="234">
        <f t="shared" si="4"/>
        <v>0</v>
      </c>
      <c r="F314" s="383"/>
    </row>
    <row r="315" ht="16" customHeight="1" spans="1:6">
      <c r="A315" s="242" t="s">
        <v>432</v>
      </c>
      <c r="B315" s="381">
        <v>22</v>
      </c>
      <c r="C315" s="381">
        <f>SUM(C316:C322)</f>
        <v>428</v>
      </c>
      <c r="D315" s="381">
        <f>SUM(D316:D322)</f>
        <v>428</v>
      </c>
      <c r="E315" s="234">
        <f t="shared" si="4"/>
        <v>100</v>
      </c>
      <c r="F315" s="234"/>
    </row>
    <row r="316" ht="16" customHeight="1" spans="1:6">
      <c r="A316" s="242" t="s">
        <v>246</v>
      </c>
      <c r="B316" s="381"/>
      <c r="C316" s="381">
        <v>93</v>
      </c>
      <c r="D316" s="381">
        <v>93</v>
      </c>
      <c r="E316" s="234">
        <f t="shared" si="4"/>
        <v>100</v>
      </c>
      <c r="F316" s="383"/>
    </row>
    <row r="317" ht="16" customHeight="1" spans="1:6">
      <c r="A317" s="242" t="s">
        <v>247</v>
      </c>
      <c r="B317" s="381">
        <v>22</v>
      </c>
      <c r="C317" s="381">
        <v>192</v>
      </c>
      <c r="D317" s="381">
        <v>192</v>
      </c>
      <c r="E317" s="234">
        <f t="shared" si="4"/>
        <v>100</v>
      </c>
      <c r="F317" s="383"/>
    </row>
    <row r="318" ht="16" customHeight="1" spans="1:6">
      <c r="A318" s="242" t="s">
        <v>248</v>
      </c>
      <c r="B318" s="381"/>
      <c r="C318" s="381">
        <v>0</v>
      </c>
      <c r="D318" s="381">
        <v>0</v>
      </c>
      <c r="E318" s="234">
        <f t="shared" si="4"/>
        <v>0</v>
      </c>
      <c r="F318" s="383"/>
    </row>
    <row r="319" ht="16" customHeight="1" spans="1:6">
      <c r="A319" s="242" t="s">
        <v>433</v>
      </c>
      <c r="B319" s="381"/>
      <c r="C319" s="381">
        <v>0</v>
      </c>
      <c r="D319" s="381">
        <v>0</v>
      </c>
      <c r="E319" s="234">
        <f t="shared" si="4"/>
        <v>0</v>
      </c>
      <c r="F319" s="383"/>
    </row>
    <row r="320" ht="16" customHeight="1" spans="1:6">
      <c r="A320" s="242" t="s">
        <v>434</v>
      </c>
      <c r="B320" s="381"/>
      <c r="C320" s="381">
        <v>0</v>
      </c>
      <c r="D320" s="381">
        <v>0</v>
      </c>
      <c r="E320" s="234">
        <f t="shared" si="4"/>
        <v>0</v>
      </c>
      <c r="F320" s="383"/>
    </row>
    <row r="321" ht="16" customHeight="1" spans="1:6">
      <c r="A321" s="242" t="s">
        <v>255</v>
      </c>
      <c r="B321" s="381"/>
      <c r="C321" s="381">
        <v>9</v>
      </c>
      <c r="D321" s="381">
        <v>9</v>
      </c>
      <c r="E321" s="234">
        <f t="shared" si="4"/>
        <v>100</v>
      </c>
      <c r="F321" s="383"/>
    </row>
    <row r="322" ht="16" customHeight="1" spans="1:6">
      <c r="A322" s="242" t="s">
        <v>435</v>
      </c>
      <c r="B322" s="381"/>
      <c r="C322" s="381">
        <v>134</v>
      </c>
      <c r="D322" s="381">
        <v>134</v>
      </c>
      <c r="E322" s="234">
        <f t="shared" si="4"/>
        <v>100</v>
      </c>
      <c r="F322" s="383"/>
    </row>
    <row r="323" ht="16" customHeight="1" spans="1:6">
      <c r="A323" s="242" t="s">
        <v>436</v>
      </c>
      <c r="B323" s="381">
        <v>95</v>
      </c>
      <c r="C323" s="381">
        <v>767</v>
      </c>
      <c r="D323" s="381">
        <f>SUM(D324:D331)</f>
        <v>761</v>
      </c>
      <c r="E323" s="234">
        <f t="shared" si="4"/>
        <v>99.2177314211212</v>
      </c>
      <c r="F323" s="234"/>
    </row>
    <row r="324" ht="16" customHeight="1" spans="1:6">
      <c r="A324" s="242" t="s">
        <v>246</v>
      </c>
      <c r="B324" s="381"/>
      <c r="C324" s="381">
        <v>177</v>
      </c>
      <c r="D324" s="381">
        <v>177</v>
      </c>
      <c r="E324" s="234">
        <f t="shared" si="4"/>
        <v>100</v>
      </c>
      <c r="F324" s="383"/>
    </row>
    <row r="325" ht="16" customHeight="1" spans="1:6">
      <c r="A325" s="242" t="s">
        <v>247</v>
      </c>
      <c r="B325" s="381">
        <v>95</v>
      </c>
      <c r="C325" s="381">
        <v>196</v>
      </c>
      <c r="D325" s="381">
        <v>196</v>
      </c>
      <c r="E325" s="234">
        <f t="shared" ref="E325:E388" si="5">IFERROR(D325/C325*100,)</f>
        <v>100</v>
      </c>
      <c r="F325" s="383"/>
    </row>
    <row r="326" ht="16" customHeight="1" spans="1:6">
      <c r="A326" s="242" t="s">
        <v>248</v>
      </c>
      <c r="B326" s="381"/>
      <c r="C326" s="381">
        <v>0</v>
      </c>
      <c r="D326" s="381">
        <v>0</v>
      </c>
      <c r="E326" s="234">
        <f t="shared" si="5"/>
        <v>0</v>
      </c>
      <c r="F326" s="383"/>
    </row>
    <row r="327" ht="16" customHeight="1" spans="1:6">
      <c r="A327" s="242" t="s">
        <v>437</v>
      </c>
      <c r="B327" s="381"/>
      <c r="C327" s="381">
        <v>0</v>
      </c>
      <c r="D327" s="381">
        <v>0</v>
      </c>
      <c r="E327" s="234">
        <f t="shared" si="5"/>
        <v>0</v>
      </c>
      <c r="F327" s="383"/>
    </row>
    <row r="328" ht="16" customHeight="1" spans="1:6">
      <c r="A328" s="242" t="s">
        <v>438</v>
      </c>
      <c r="B328" s="381"/>
      <c r="C328" s="381">
        <v>0</v>
      </c>
      <c r="D328" s="381">
        <v>0</v>
      </c>
      <c r="E328" s="234">
        <f t="shared" si="5"/>
        <v>0</v>
      </c>
      <c r="F328" s="383"/>
    </row>
    <row r="329" ht="16" customHeight="1" spans="1:6">
      <c r="A329" s="242" t="s">
        <v>439</v>
      </c>
      <c r="B329" s="381"/>
      <c r="C329" s="381">
        <v>80</v>
      </c>
      <c r="D329" s="381">
        <v>80</v>
      </c>
      <c r="E329" s="234">
        <f t="shared" si="5"/>
        <v>100</v>
      </c>
      <c r="F329" s="383"/>
    </row>
    <row r="330" ht="16" customHeight="1" spans="1:6">
      <c r="A330" s="242" t="s">
        <v>255</v>
      </c>
      <c r="B330" s="381"/>
      <c r="C330" s="381">
        <v>15</v>
      </c>
      <c r="D330" s="381">
        <v>15</v>
      </c>
      <c r="E330" s="234">
        <f t="shared" si="5"/>
        <v>100</v>
      </c>
      <c r="F330" s="383"/>
    </row>
    <row r="331" ht="16" customHeight="1" spans="1:6">
      <c r="A331" s="242" t="s">
        <v>440</v>
      </c>
      <c r="B331" s="381"/>
      <c r="C331" s="381">
        <v>293</v>
      </c>
      <c r="D331" s="381">
        <v>293</v>
      </c>
      <c r="E331" s="234">
        <f t="shared" si="5"/>
        <v>100</v>
      </c>
      <c r="F331" s="383"/>
    </row>
    <row r="332" ht="16" customHeight="1" spans="1:6">
      <c r="A332" s="242" t="s">
        <v>441</v>
      </c>
      <c r="B332" s="381">
        <v>1154</v>
      </c>
      <c r="C332" s="381">
        <f>SUM(C333:C345)</f>
        <v>1736</v>
      </c>
      <c r="D332" s="381">
        <f>SUM(D333:D345)</f>
        <v>1731</v>
      </c>
      <c r="E332" s="234">
        <f t="shared" si="5"/>
        <v>99.7119815668203</v>
      </c>
      <c r="F332" s="234"/>
    </row>
    <row r="333" ht="16" customHeight="1" spans="1:6">
      <c r="A333" s="242" t="s">
        <v>246</v>
      </c>
      <c r="B333" s="381">
        <v>830</v>
      </c>
      <c r="C333" s="381">
        <v>1259</v>
      </c>
      <c r="D333" s="381">
        <v>1259</v>
      </c>
      <c r="E333" s="234">
        <f t="shared" si="5"/>
        <v>100</v>
      </c>
      <c r="F333" s="383"/>
    </row>
    <row r="334" ht="16" customHeight="1" spans="1:6">
      <c r="A334" s="242" t="s">
        <v>247</v>
      </c>
      <c r="B334" s="381">
        <v>215</v>
      </c>
      <c r="C334" s="381">
        <v>303</v>
      </c>
      <c r="D334" s="381">
        <v>303</v>
      </c>
      <c r="E334" s="234">
        <f t="shared" si="5"/>
        <v>100</v>
      </c>
      <c r="F334" s="383"/>
    </row>
    <row r="335" ht="16" customHeight="1" spans="1:6">
      <c r="A335" s="242" t="s">
        <v>248</v>
      </c>
      <c r="B335" s="381">
        <v>0</v>
      </c>
      <c r="C335" s="381">
        <v>0</v>
      </c>
      <c r="D335" s="381">
        <v>0</v>
      </c>
      <c r="E335" s="234">
        <f t="shared" si="5"/>
        <v>0</v>
      </c>
      <c r="F335" s="383"/>
    </row>
    <row r="336" ht="16" customHeight="1" spans="1:6">
      <c r="A336" s="242" t="s">
        <v>442</v>
      </c>
      <c r="B336" s="381">
        <v>0</v>
      </c>
      <c r="C336" s="381">
        <v>0</v>
      </c>
      <c r="D336" s="381">
        <v>0</v>
      </c>
      <c r="E336" s="234">
        <f t="shared" si="5"/>
        <v>0</v>
      </c>
      <c r="F336" s="383"/>
    </row>
    <row r="337" ht="16" customHeight="1" spans="1:6">
      <c r="A337" s="242" t="s">
        <v>443</v>
      </c>
      <c r="B337" s="381">
        <v>6</v>
      </c>
      <c r="C337" s="381">
        <v>9</v>
      </c>
      <c r="D337" s="381">
        <v>9</v>
      </c>
      <c r="E337" s="234">
        <f t="shared" si="5"/>
        <v>100</v>
      </c>
      <c r="F337" s="383"/>
    </row>
    <row r="338" ht="16" customHeight="1" spans="1:6">
      <c r="A338" s="242" t="s">
        <v>444</v>
      </c>
      <c r="B338" s="381">
        <v>0</v>
      </c>
      <c r="C338" s="381">
        <v>0</v>
      </c>
      <c r="D338" s="381">
        <v>0</v>
      </c>
      <c r="E338" s="234">
        <f t="shared" si="5"/>
        <v>0</v>
      </c>
      <c r="F338" s="383"/>
    </row>
    <row r="339" ht="16" customHeight="1" spans="1:6">
      <c r="A339" s="242" t="s">
        <v>445</v>
      </c>
      <c r="B339" s="381">
        <v>17</v>
      </c>
      <c r="C339" s="381">
        <v>27</v>
      </c>
      <c r="D339" s="381">
        <v>27</v>
      </c>
      <c r="E339" s="234">
        <f t="shared" si="5"/>
        <v>100</v>
      </c>
      <c r="F339" s="383"/>
    </row>
    <row r="340" ht="16" customHeight="1" spans="1:6">
      <c r="A340" s="242" t="s">
        <v>446</v>
      </c>
      <c r="B340" s="381">
        <v>0</v>
      </c>
      <c r="C340" s="381">
        <v>0</v>
      </c>
      <c r="D340" s="381">
        <v>0</v>
      </c>
      <c r="E340" s="234">
        <f t="shared" si="5"/>
        <v>0</v>
      </c>
      <c r="F340" s="383"/>
    </row>
    <row r="341" ht="16" customHeight="1" spans="1:6">
      <c r="A341" s="242" t="s">
        <v>447</v>
      </c>
      <c r="B341" s="381">
        <v>20</v>
      </c>
      <c r="C341" s="381">
        <v>28</v>
      </c>
      <c r="D341" s="381">
        <v>28</v>
      </c>
      <c r="E341" s="234">
        <f t="shared" si="5"/>
        <v>100</v>
      </c>
      <c r="F341" s="383"/>
    </row>
    <row r="342" ht="16" customHeight="1" spans="1:6">
      <c r="A342" s="242" t="s">
        <v>448</v>
      </c>
      <c r="B342" s="381">
        <v>0</v>
      </c>
      <c r="C342" s="381">
        <v>0</v>
      </c>
      <c r="D342" s="381">
        <v>0</v>
      </c>
      <c r="E342" s="234">
        <f t="shared" si="5"/>
        <v>0</v>
      </c>
      <c r="F342" s="383"/>
    </row>
    <row r="343" ht="16" customHeight="1" spans="1:6">
      <c r="A343" s="242" t="s">
        <v>287</v>
      </c>
      <c r="B343" s="381">
        <v>0</v>
      </c>
      <c r="C343" s="381">
        <v>0</v>
      </c>
      <c r="D343" s="381">
        <v>0</v>
      </c>
      <c r="E343" s="234">
        <f t="shared" si="5"/>
        <v>0</v>
      </c>
      <c r="F343" s="383"/>
    </row>
    <row r="344" ht="16" customHeight="1" spans="1:6">
      <c r="A344" s="242" t="s">
        <v>255</v>
      </c>
      <c r="B344" s="381">
        <v>66</v>
      </c>
      <c r="C344" s="381">
        <v>110</v>
      </c>
      <c r="D344" s="381">
        <v>105</v>
      </c>
      <c r="E344" s="234">
        <f t="shared" si="5"/>
        <v>95.4545454545455</v>
      </c>
      <c r="F344" s="383"/>
    </row>
    <row r="345" ht="16" customHeight="1" spans="1:6">
      <c r="A345" s="242" t="s">
        <v>449</v>
      </c>
      <c r="B345" s="381"/>
      <c r="C345" s="381">
        <v>0</v>
      </c>
      <c r="D345" s="381">
        <v>0</v>
      </c>
      <c r="E345" s="234">
        <f t="shared" si="5"/>
        <v>0</v>
      </c>
      <c r="F345" s="383"/>
    </row>
    <row r="346" ht="16" customHeight="1" spans="1:6">
      <c r="A346" s="242" t="s">
        <v>450</v>
      </c>
      <c r="B346" s="381">
        <v>0</v>
      </c>
      <c r="C346" s="381">
        <v>0</v>
      </c>
      <c r="D346" s="381">
        <f>SUM(D347:D355)</f>
        <v>0</v>
      </c>
      <c r="E346" s="234">
        <f t="shared" si="5"/>
        <v>0</v>
      </c>
      <c r="F346" s="234"/>
    </row>
    <row r="347" ht="16" customHeight="1" spans="1:6">
      <c r="A347" s="242" t="s">
        <v>246</v>
      </c>
      <c r="B347" s="381"/>
      <c r="C347" s="381"/>
      <c r="D347" s="381">
        <v>0</v>
      </c>
      <c r="E347" s="234">
        <f t="shared" si="5"/>
        <v>0</v>
      </c>
      <c r="F347" s="383"/>
    </row>
    <row r="348" ht="16" customHeight="1" spans="1:6">
      <c r="A348" s="242" t="s">
        <v>247</v>
      </c>
      <c r="B348" s="381"/>
      <c r="C348" s="381"/>
      <c r="D348" s="381">
        <v>0</v>
      </c>
      <c r="E348" s="234">
        <f t="shared" si="5"/>
        <v>0</v>
      </c>
      <c r="F348" s="383"/>
    </row>
    <row r="349" ht="16" customHeight="1" spans="1:6">
      <c r="A349" s="242" t="s">
        <v>248</v>
      </c>
      <c r="B349" s="381"/>
      <c r="C349" s="381"/>
      <c r="D349" s="381">
        <v>0</v>
      </c>
      <c r="E349" s="234">
        <f t="shared" si="5"/>
        <v>0</v>
      </c>
      <c r="F349" s="383"/>
    </row>
    <row r="350" ht="16" customHeight="1" spans="1:6">
      <c r="A350" s="242" t="s">
        <v>451</v>
      </c>
      <c r="B350" s="381"/>
      <c r="C350" s="381"/>
      <c r="D350" s="381">
        <v>0</v>
      </c>
      <c r="E350" s="234">
        <f t="shared" si="5"/>
        <v>0</v>
      </c>
      <c r="F350" s="383"/>
    </row>
    <row r="351" ht="16" customHeight="1" spans="1:6">
      <c r="A351" s="242" t="s">
        <v>452</v>
      </c>
      <c r="B351" s="381"/>
      <c r="C351" s="381"/>
      <c r="D351" s="381">
        <v>0</v>
      </c>
      <c r="E351" s="234">
        <f t="shared" si="5"/>
        <v>0</v>
      </c>
      <c r="F351" s="383"/>
    </row>
    <row r="352" ht="16" customHeight="1" spans="1:6">
      <c r="A352" s="242" t="s">
        <v>453</v>
      </c>
      <c r="B352" s="381"/>
      <c r="C352" s="381"/>
      <c r="D352" s="381">
        <v>0</v>
      </c>
      <c r="E352" s="234">
        <f t="shared" si="5"/>
        <v>0</v>
      </c>
      <c r="F352" s="383"/>
    </row>
    <row r="353" ht="16" customHeight="1" spans="1:6">
      <c r="A353" s="242" t="s">
        <v>287</v>
      </c>
      <c r="B353" s="381"/>
      <c r="C353" s="381"/>
      <c r="D353" s="381">
        <v>0</v>
      </c>
      <c r="E353" s="234">
        <f t="shared" si="5"/>
        <v>0</v>
      </c>
      <c r="F353" s="383"/>
    </row>
    <row r="354" ht="16" customHeight="1" spans="1:6">
      <c r="A354" s="242" t="s">
        <v>255</v>
      </c>
      <c r="B354" s="381"/>
      <c r="C354" s="381"/>
      <c r="D354" s="381">
        <v>0</v>
      </c>
      <c r="E354" s="234">
        <f t="shared" si="5"/>
        <v>0</v>
      </c>
      <c r="F354" s="383"/>
    </row>
    <row r="355" ht="16" customHeight="1" spans="1:6">
      <c r="A355" s="242" t="s">
        <v>454</v>
      </c>
      <c r="B355" s="381"/>
      <c r="C355" s="381"/>
      <c r="D355" s="381">
        <v>0</v>
      </c>
      <c r="E355" s="234">
        <f t="shared" si="5"/>
        <v>0</v>
      </c>
      <c r="F355" s="383"/>
    </row>
    <row r="356" ht="16" customHeight="1" spans="1:6">
      <c r="A356" s="242" t="s">
        <v>455</v>
      </c>
      <c r="B356" s="381">
        <v>0</v>
      </c>
      <c r="C356" s="381">
        <v>0</v>
      </c>
      <c r="D356" s="381">
        <f>SUM(D357:D365)</f>
        <v>0</v>
      </c>
      <c r="E356" s="234">
        <f t="shared" si="5"/>
        <v>0</v>
      </c>
      <c r="F356" s="234"/>
    </row>
    <row r="357" ht="16" customHeight="1" spans="1:6">
      <c r="A357" s="242" t="s">
        <v>246</v>
      </c>
      <c r="B357" s="381"/>
      <c r="C357" s="381"/>
      <c r="D357" s="381">
        <v>0</v>
      </c>
      <c r="E357" s="234">
        <f t="shared" si="5"/>
        <v>0</v>
      </c>
      <c r="F357" s="383"/>
    </row>
    <row r="358" ht="16" customHeight="1" spans="1:6">
      <c r="A358" s="242" t="s">
        <v>247</v>
      </c>
      <c r="B358" s="381"/>
      <c r="C358" s="381"/>
      <c r="D358" s="381">
        <v>0</v>
      </c>
      <c r="E358" s="234">
        <f t="shared" si="5"/>
        <v>0</v>
      </c>
      <c r="F358" s="383"/>
    </row>
    <row r="359" ht="16" customHeight="1" spans="1:6">
      <c r="A359" s="242" t="s">
        <v>248</v>
      </c>
      <c r="B359" s="381"/>
      <c r="C359" s="381"/>
      <c r="D359" s="381">
        <v>0</v>
      </c>
      <c r="E359" s="234">
        <f t="shared" si="5"/>
        <v>0</v>
      </c>
      <c r="F359" s="383"/>
    </row>
    <row r="360" ht="16" customHeight="1" spans="1:6">
      <c r="A360" s="242" t="s">
        <v>456</v>
      </c>
      <c r="B360" s="381"/>
      <c r="C360" s="381"/>
      <c r="D360" s="381">
        <v>0</v>
      </c>
      <c r="E360" s="234">
        <f t="shared" si="5"/>
        <v>0</v>
      </c>
      <c r="F360" s="383"/>
    </row>
    <row r="361" ht="16" customHeight="1" spans="1:6">
      <c r="A361" s="242" t="s">
        <v>457</v>
      </c>
      <c r="B361" s="381"/>
      <c r="C361" s="381"/>
      <c r="D361" s="381">
        <v>0</v>
      </c>
      <c r="E361" s="234">
        <f t="shared" si="5"/>
        <v>0</v>
      </c>
      <c r="F361" s="383"/>
    </row>
    <row r="362" ht="16" customHeight="1" spans="1:6">
      <c r="A362" s="242" t="s">
        <v>458</v>
      </c>
      <c r="B362" s="381"/>
      <c r="C362" s="381"/>
      <c r="D362" s="381">
        <v>0</v>
      </c>
      <c r="E362" s="234">
        <f t="shared" si="5"/>
        <v>0</v>
      </c>
      <c r="F362" s="383"/>
    </row>
    <row r="363" ht="16" customHeight="1" spans="1:6">
      <c r="A363" s="242" t="s">
        <v>287</v>
      </c>
      <c r="B363" s="381"/>
      <c r="C363" s="381"/>
      <c r="D363" s="381">
        <v>0</v>
      </c>
      <c r="E363" s="234">
        <f t="shared" si="5"/>
        <v>0</v>
      </c>
      <c r="F363" s="383"/>
    </row>
    <row r="364" ht="16" customHeight="1" spans="1:6">
      <c r="A364" s="242" t="s">
        <v>255</v>
      </c>
      <c r="B364" s="381"/>
      <c r="C364" s="381"/>
      <c r="D364" s="381">
        <v>0</v>
      </c>
      <c r="E364" s="234">
        <f t="shared" si="5"/>
        <v>0</v>
      </c>
      <c r="F364" s="383"/>
    </row>
    <row r="365" ht="16" customHeight="1" spans="1:6">
      <c r="A365" s="242" t="s">
        <v>459</v>
      </c>
      <c r="B365" s="381"/>
      <c r="C365" s="381"/>
      <c r="D365" s="381">
        <v>0</v>
      </c>
      <c r="E365" s="234">
        <f t="shared" si="5"/>
        <v>0</v>
      </c>
      <c r="F365" s="383"/>
    </row>
    <row r="366" ht="16" customHeight="1" spans="1:6">
      <c r="A366" s="242" t="s">
        <v>460</v>
      </c>
      <c r="B366" s="381">
        <v>0</v>
      </c>
      <c r="C366" s="381">
        <v>0</v>
      </c>
      <c r="D366" s="381">
        <f>SUM(D367:D373)</f>
        <v>0</v>
      </c>
      <c r="E366" s="234">
        <f t="shared" si="5"/>
        <v>0</v>
      </c>
      <c r="F366" s="234"/>
    </row>
    <row r="367" ht="16" customHeight="1" spans="1:6">
      <c r="A367" s="242" t="s">
        <v>246</v>
      </c>
      <c r="B367" s="381"/>
      <c r="C367" s="381"/>
      <c r="D367" s="381">
        <v>0</v>
      </c>
      <c r="E367" s="234">
        <f t="shared" si="5"/>
        <v>0</v>
      </c>
      <c r="F367" s="383"/>
    </row>
    <row r="368" ht="16" customHeight="1" spans="1:6">
      <c r="A368" s="242" t="s">
        <v>247</v>
      </c>
      <c r="B368" s="381"/>
      <c r="C368" s="381"/>
      <c r="D368" s="381">
        <v>0</v>
      </c>
      <c r="E368" s="234">
        <f t="shared" si="5"/>
        <v>0</v>
      </c>
      <c r="F368" s="383"/>
    </row>
    <row r="369" ht="16" customHeight="1" spans="1:6">
      <c r="A369" s="242" t="s">
        <v>248</v>
      </c>
      <c r="B369" s="381"/>
      <c r="C369" s="381"/>
      <c r="D369" s="381">
        <v>0</v>
      </c>
      <c r="E369" s="234">
        <f t="shared" si="5"/>
        <v>0</v>
      </c>
      <c r="F369" s="383"/>
    </row>
    <row r="370" ht="16" customHeight="1" spans="1:6">
      <c r="A370" s="242" t="s">
        <v>461</v>
      </c>
      <c r="B370" s="381"/>
      <c r="C370" s="381"/>
      <c r="D370" s="381">
        <v>0</v>
      </c>
      <c r="E370" s="234">
        <f t="shared" si="5"/>
        <v>0</v>
      </c>
      <c r="F370" s="383"/>
    </row>
    <row r="371" ht="16" customHeight="1" spans="1:6">
      <c r="A371" s="242" t="s">
        <v>462</v>
      </c>
      <c r="B371" s="381"/>
      <c r="C371" s="381"/>
      <c r="D371" s="381">
        <v>0</v>
      </c>
      <c r="E371" s="234">
        <f t="shared" si="5"/>
        <v>0</v>
      </c>
      <c r="F371" s="383"/>
    </row>
    <row r="372" ht="16" customHeight="1" spans="1:6">
      <c r="A372" s="242" t="s">
        <v>255</v>
      </c>
      <c r="B372" s="381"/>
      <c r="C372" s="381"/>
      <c r="D372" s="381">
        <v>0</v>
      </c>
      <c r="E372" s="234">
        <f t="shared" si="5"/>
        <v>0</v>
      </c>
      <c r="F372" s="383"/>
    </row>
    <row r="373" ht="16" customHeight="1" spans="1:6">
      <c r="A373" s="242" t="s">
        <v>463</v>
      </c>
      <c r="B373" s="381"/>
      <c r="C373" s="381"/>
      <c r="D373" s="381">
        <v>0</v>
      </c>
      <c r="E373" s="234">
        <f t="shared" si="5"/>
        <v>0</v>
      </c>
      <c r="F373" s="383"/>
    </row>
    <row r="374" ht="16" customHeight="1" spans="1:6">
      <c r="A374" s="242" t="s">
        <v>464</v>
      </c>
      <c r="B374" s="381">
        <v>0</v>
      </c>
      <c r="C374" s="381">
        <v>0</v>
      </c>
      <c r="D374" s="381">
        <f>SUM(D375:D379)</f>
        <v>0</v>
      </c>
      <c r="E374" s="234">
        <f t="shared" si="5"/>
        <v>0</v>
      </c>
      <c r="F374" s="234"/>
    </row>
    <row r="375" ht="16" customHeight="1" spans="1:6">
      <c r="A375" s="242" t="s">
        <v>246</v>
      </c>
      <c r="B375" s="381"/>
      <c r="C375" s="381"/>
      <c r="D375" s="381">
        <v>0</v>
      </c>
      <c r="E375" s="234">
        <f t="shared" si="5"/>
        <v>0</v>
      </c>
      <c r="F375" s="383"/>
    </row>
    <row r="376" ht="16" customHeight="1" spans="1:6">
      <c r="A376" s="242" t="s">
        <v>247</v>
      </c>
      <c r="B376" s="381"/>
      <c r="C376" s="381"/>
      <c r="D376" s="381">
        <v>0</v>
      </c>
      <c r="E376" s="234">
        <f t="shared" si="5"/>
        <v>0</v>
      </c>
      <c r="F376" s="383"/>
    </row>
    <row r="377" ht="16" customHeight="1" spans="1:6">
      <c r="A377" s="242" t="s">
        <v>287</v>
      </c>
      <c r="B377" s="381"/>
      <c r="C377" s="381"/>
      <c r="D377" s="381">
        <v>0</v>
      </c>
      <c r="E377" s="234">
        <f t="shared" si="5"/>
        <v>0</v>
      </c>
      <c r="F377" s="383"/>
    </row>
    <row r="378" ht="16" customHeight="1" spans="1:6">
      <c r="A378" s="242" t="s">
        <v>465</v>
      </c>
      <c r="B378" s="381"/>
      <c r="C378" s="381"/>
      <c r="D378" s="381">
        <v>0</v>
      </c>
      <c r="E378" s="234">
        <f t="shared" si="5"/>
        <v>0</v>
      </c>
      <c r="F378" s="383"/>
    </row>
    <row r="379" ht="16" customHeight="1" spans="1:6">
      <c r="A379" s="242" t="s">
        <v>466</v>
      </c>
      <c r="B379" s="381"/>
      <c r="C379" s="381"/>
      <c r="D379" s="381">
        <v>0</v>
      </c>
      <c r="E379" s="234">
        <f t="shared" si="5"/>
        <v>0</v>
      </c>
      <c r="F379" s="383"/>
    </row>
    <row r="380" ht="16" customHeight="1" spans="1:6">
      <c r="A380" s="242" t="s">
        <v>467</v>
      </c>
      <c r="B380" s="381">
        <v>0</v>
      </c>
      <c r="C380" s="381"/>
      <c r="D380" s="381">
        <f>SUM(D381:D382)</f>
        <v>0</v>
      </c>
      <c r="E380" s="234">
        <f t="shared" si="5"/>
        <v>0</v>
      </c>
      <c r="F380" s="234"/>
    </row>
    <row r="381" ht="16" customHeight="1" spans="1:6">
      <c r="A381" s="242" t="s">
        <v>468</v>
      </c>
      <c r="B381" s="381"/>
      <c r="C381" s="381"/>
      <c r="D381" s="381">
        <v>0</v>
      </c>
      <c r="E381" s="234">
        <f t="shared" si="5"/>
        <v>0</v>
      </c>
      <c r="F381" s="383"/>
    </row>
    <row r="382" ht="16" customHeight="1" spans="1:6">
      <c r="A382" s="242" t="s">
        <v>469</v>
      </c>
      <c r="B382" s="381"/>
      <c r="C382" s="381"/>
      <c r="D382" s="381">
        <v>0</v>
      </c>
      <c r="E382" s="234">
        <f t="shared" si="5"/>
        <v>0</v>
      </c>
      <c r="F382" s="383"/>
    </row>
    <row r="383" ht="16" customHeight="1" spans="1:6">
      <c r="A383" s="243" t="s">
        <v>42</v>
      </c>
      <c r="B383" s="380">
        <v>77017</v>
      </c>
      <c r="C383" s="380">
        <f>SUM(C384,C389,C396,C402,C408,C412,C416,C420,C426,C433)</f>
        <v>112692</v>
      </c>
      <c r="D383" s="380">
        <f>SUM(D384,D389,D396,D402,D408,D412,D416,D420,D426,D433)</f>
        <v>112935</v>
      </c>
      <c r="E383" s="239">
        <f t="shared" si="5"/>
        <v>100.215631988074</v>
      </c>
      <c r="F383" s="239">
        <v>0.219189265937999</v>
      </c>
    </row>
    <row r="384" ht="16" customHeight="1" spans="1:6">
      <c r="A384" s="242" t="s">
        <v>470</v>
      </c>
      <c r="B384" s="381">
        <v>1423</v>
      </c>
      <c r="C384" s="381">
        <f>SUM(C385:C388)</f>
        <v>1523</v>
      </c>
      <c r="D384" s="381">
        <f>SUM(D385:D388)</f>
        <v>1490</v>
      </c>
      <c r="E384" s="234">
        <f t="shared" si="5"/>
        <v>97.833223900197</v>
      </c>
      <c r="F384" s="234"/>
    </row>
    <row r="385" ht="16" customHeight="1" spans="1:6">
      <c r="A385" s="242" t="s">
        <v>246</v>
      </c>
      <c r="B385" s="381">
        <v>494</v>
      </c>
      <c r="C385" s="381">
        <v>399</v>
      </c>
      <c r="D385" s="381">
        <v>399</v>
      </c>
      <c r="E385" s="234">
        <f t="shared" si="5"/>
        <v>100</v>
      </c>
      <c r="F385" s="383"/>
    </row>
    <row r="386" ht="16" customHeight="1" spans="1:6">
      <c r="A386" s="242" t="s">
        <v>247</v>
      </c>
      <c r="B386" s="381">
        <v>228</v>
      </c>
      <c r="C386" s="381">
        <v>109</v>
      </c>
      <c r="D386" s="381">
        <v>109</v>
      </c>
      <c r="E386" s="234">
        <f t="shared" si="5"/>
        <v>100</v>
      </c>
      <c r="F386" s="383"/>
    </row>
    <row r="387" ht="16" customHeight="1" spans="1:6">
      <c r="A387" s="242" t="s">
        <v>248</v>
      </c>
      <c r="B387" s="381">
        <v>0</v>
      </c>
      <c r="C387" s="381"/>
      <c r="D387" s="381">
        <v>0</v>
      </c>
      <c r="E387" s="234">
        <f t="shared" si="5"/>
        <v>0</v>
      </c>
      <c r="F387" s="383"/>
    </row>
    <row r="388" ht="16" customHeight="1" spans="1:6">
      <c r="A388" s="242" t="s">
        <v>471</v>
      </c>
      <c r="B388" s="381">
        <v>701</v>
      </c>
      <c r="C388" s="381">
        <f>982+33</f>
        <v>1015</v>
      </c>
      <c r="D388" s="381">
        <v>982</v>
      </c>
      <c r="E388" s="234">
        <f t="shared" si="5"/>
        <v>96.7487684729064</v>
      </c>
      <c r="F388" s="383"/>
    </row>
    <row r="389" ht="16" customHeight="1" spans="1:6">
      <c r="A389" s="242" t="s">
        <v>472</v>
      </c>
      <c r="B389" s="381">
        <v>68773</v>
      </c>
      <c r="C389" s="381">
        <f>SUM(C390:C395)</f>
        <v>102200</v>
      </c>
      <c r="D389" s="381">
        <f>SUM(D390:D395)</f>
        <v>102527</v>
      </c>
      <c r="E389" s="234">
        <f t="shared" ref="E389:E452" si="6">IFERROR(D389/C389*100,)</f>
        <v>100.319960861057</v>
      </c>
      <c r="F389" s="234"/>
    </row>
    <row r="390" ht="16" customHeight="1" spans="1:6">
      <c r="A390" s="242" t="s">
        <v>473</v>
      </c>
      <c r="B390" s="381">
        <v>3255</v>
      </c>
      <c r="C390" s="381">
        <v>4101</v>
      </c>
      <c r="D390" s="381">
        <v>4101</v>
      </c>
      <c r="E390" s="234">
        <f t="shared" si="6"/>
        <v>100</v>
      </c>
      <c r="F390" s="383"/>
    </row>
    <row r="391" ht="16" customHeight="1" spans="1:6">
      <c r="A391" s="242" t="s">
        <v>474</v>
      </c>
      <c r="B391" s="381">
        <v>33859</v>
      </c>
      <c r="C391" s="381">
        <v>49207</v>
      </c>
      <c r="D391" s="381">
        <v>49207</v>
      </c>
      <c r="E391" s="234">
        <f t="shared" si="6"/>
        <v>100</v>
      </c>
      <c r="F391" s="383"/>
    </row>
    <row r="392" ht="16" customHeight="1" spans="1:6">
      <c r="A392" s="242" t="s">
        <v>475</v>
      </c>
      <c r="B392" s="381">
        <v>15256</v>
      </c>
      <c r="C392" s="381">
        <f>22600</f>
        <v>22600</v>
      </c>
      <c r="D392" s="381">
        <v>22600</v>
      </c>
      <c r="E392" s="234">
        <f t="shared" si="6"/>
        <v>100</v>
      </c>
      <c r="F392" s="383"/>
    </row>
    <row r="393" ht="16" customHeight="1" spans="1:6">
      <c r="A393" s="242" t="s">
        <v>476</v>
      </c>
      <c r="B393" s="381">
        <v>12595</v>
      </c>
      <c r="C393" s="381">
        <v>17293</v>
      </c>
      <c r="D393" s="381">
        <v>17293</v>
      </c>
      <c r="E393" s="234">
        <f t="shared" si="6"/>
        <v>100</v>
      </c>
      <c r="F393" s="383"/>
    </row>
    <row r="394" ht="16" customHeight="1" spans="1:6">
      <c r="A394" s="242" t="s">
        <v>477</v>
      </c>
      <c r="B394" s="381"/>
      <c r="C394" s="381">
        <v>105</v>
      </c>
      <c r="D394" s="381">
        <v>105</v>
      </c>
      <c r="E394" s="234">
        <f t="shared" si="6"/>
        <v>100</v>
      </c>
      <c r="F394" s="383"/>
    </row>
    <row r="395" ht="16" customHeight="1" spans="1:6">
      <c r="A395" s="242" t="s">
        <v>478</v>
      </c>
      <c r="B395" s="381">
        <v>3808</v>
      </c>
      <c r="C395" s="381">
        <v>8894</v>
      </c>
      <c r="D395" s="381">
        <v>9221</v>
      </c>
      <c r="E395" s="234">
        <f t="shared" si="6"/>
        <v>103.676635934338</v>
      </c>
      <c r="F395" s="383"/>
    </row>
    <row r="396" ht="16" customHeight="1" spans="1:6">
      <c r="A396" s="242" t="s">
        <v>479</v>
      </c>
      <c r="B396" s="381">
        <v>4621</v>
      </c>
      <c r="C396" s="381">
        <f>SUM(C397:C401)</f>
        <v>6648</v>
      </c>
      <c r="D396" s="381">
        <f>SUM(D397:D401)</f>
        <v>6648</v>
      </c>
      <c r="E396" s="234">
        <f t="shared" si="6"/>
        <v>100</v>
      </c>
      <c r="F396" s="234"/>
    </row>
    <row r="397" ht="16" customHeight="1" spans="1:6">
      <c r="A397" s="242" t="s">
        <v>480</v>
      </c>
      <c r="B397" s="381"/>
      <c r="C397" s="381"/>
      <c r="D397" s="381">
        <v>0</v>
      </c>
      <c r="E397" s="234">
        <f t="shared" si="6"/>
        <v>0</v>
      </c>
      <c r="F397" s="383"/>
    </row>
    <row r="398" ht="16" customHeight="1" spans="1:6">
      <c r="A398" s="242" t="s">
        <v>481</v>
      </c>
      <c r="B398" s="381">
        <v>4621</v>
      </c>
      <c r="C398" s="381">
        <v>6648</v>
      </c>
      <c r="D398" s="381">
        <v>6648</v>
      </c>
      <c r="E398" s="234">
        <f t="shared" si="6"/>
        <v>100</v>
      </c>
      <c r="F398" s="383"/>
    </row>
    <row r="399" ht="16" customHeight="1" spans="1:6">
      <c r="A399" s="242" t="s">
        <v>482</v>
      </c>
      <c r="B399" s="381"/>
      <c r="C399" s="381"/>
      <c r="D399" s="381">
        <v>0</v>
      </c>
      <c r="E399" s="234">
        <f t="shared" si="6"/>
        <v>0</v>
      </c>
      <c r="F399" s="383"/>
    </row>
    <row r="400" ht="16" customHeight="1" spans="1:6">
      <c r="A400" s="242" t="s">
        <v>483</v>
      </c>
      <c r="B400" s="381"/>
      <c r="C400" s="381"/>
      <c r="D400" s="381">
        <v>0</v>
      </c>
      <c r="E400" s="234">
        <f t="shared" si="6"/>
        <v>0</v>
      </c>
      <c r="F400" s="383"/>
    </row>
    <row r="401" ht="16" customHeight="1" spans="1:6">
      <c r="A401" s="242" t="s">
        <v>484</v>
      </c>
      <c r="B401" s="381"/>
      <c r="C401" s="381"/>
      <c r="D401" s="381">
        <v>0</v>
      </c>
      <c r="E401" s="234">
        <f t="shared" si="6"/>
        <v>0</v>
      </c>
      <c r="F401" s="383"/>
    </row>
    <row r="402" ht="16" customHeight="1" spans="1:6">
      <c r="A402" s="242" t="s">
        <v>485</v>
      </c>
      <c r="B402" s="381">
        <v>93</v>
      </c>
      <c r="C402" s="381">
        <f>SUM(C403:C407)</f>
        <v>103</v>
      </c>
      <c r="D402" s="381">
        <f>SUM(D403:D407)</f>
        <v>103</v>
      </c>
      <c r="E402" s="234">
        <f t="shared" si="6"/>
        <v>100</v>
      </c>
      <c r="F402" s="234"/>
    </row>
    <row r="403" ht="16" customHeight="1" spans="1:6">
      <c r="A403" s="242" t="s">
        <v>486</v>
      </c>
      <c r="B403" s="381"/>
      <c r="C403" s="381"/>
      <c r="D403" s="381">
        <v>0</v>
      </c>
      <c r="E403" s="234">
        <f t="shared" si="6"/>
        <v>0</v>
      </c>
      <c r="F403" s="383"/>
    </row>
    <row r="404" ht="16" customHeight="1" spans="1:6">
      <c r="A404" s="242" t="s">
        <v>487</v>
      </c>
      <c r="B404" s="381"/>
      <c r="C404" s="381"/>
      <c r="D404" s="381">
        <v>0</v>
      </c>
      <c r="E404" s="234">
        <f t="shared" si="6"/>
        <v>0</v>
      </c>
      <c r="F404" s="383"/>
    </row>
    <row r="405" ht="16" customHeight="1" spans="1:6">
      <c r="A405" s="242" t="s">
        <v>488</v>
      </c>
      <c r="B405" s="381"/>
      <c r="C405" s="381"/>
      <c r="D405" s="381">
        <v>0</v>
      </c>
      <c r="E405" s="234">
        <f t="shared" si="6"/>
        <v>0</v>
      </c>
      <c r="F405" s="383"/>
    </row>
    <row r="406" ht="16" customHeight="1" spans="1:6">
      <c r="A406" s="242" t="s">
        <v>489</v>
      </c>
      <c r="B406" s="381">
        <v>93</v>
      </c>
      <c r="C406" s="381">
        <v>103</v>
      </c>
      <c r="D406" s="381">
        <v>103</v>
      </c>
      <c r="E406" s="234">
        <f t="shared" si="6"/>
        <v>100</v>
      </c>
      <c r="F406" s="383"/>
    </row>
    <row r="407" ht="16" customHeight="1" spans="1:6">
      <c r="A407" s="242" t="s">
        <v>490</v>
      </c>
      <c r="B407" s="381"/>
      <c r="C407" s="381"/>
      <c r="D407" s="381">
        <v>0</v>
      </c>
      <c r="E407" s="234">
        <f t="shared" si="6"/>
        <v>0</v>
      </c>
      <c r="F407" s="383"/>
    </row>
    <row r="408" ht="16" customHeight="1" spans="1:6">
      <c r="A408" s="242" t="s">
        <v>491</v>
      </c>
      <c r="B408" s="381">
        <v>18</v>
      </c>
      <c r="C408" s="381">
        <v>0</v>
      </c>
      <c r="D408" s="381">
        <f>SUM(D409:D411)</f>
        <v>0</v>
      </c>
      <c r="E408" s="234">
        <f t="shared" si="6"/>
        <v>0</v>
      </c>
      <c r="F408" s="234"/>
    </row>
    <row r="409" ht="16" customHeight="1" spans="1:6">
      <c r="A409" s="242" t="s">
        <v>492</v>
      </c>
      <c r="B409" s="381">
        <v>18</v>
      </c>
      <c r="C409" s="381"/>
      <c r="D409" s="381">
        <v>0</v>
      </c>
      <c r="E409" s="234">
        <f t="shared" si="6"/>
        <v>0</v>
      </c>
      <c r="F409" s="383"/>
    </row>
    <row r="410" ht="16" customHeight="1" spans="1:6">
      <c r="A410" s="242" t="s">
        <v>493</v>
      </c>
      <c r="B410" s="381"/>
      <c r="C410" s="381"/>
      <c r="D410" s="381">
        <v>0</v>
      </c>
      <c r="E410" s="234">
        <f t="shared" si="6"/>
        <v>0</v>
      </c>
      <c r="F410" s="383"/>
    </row>
    <row r="411" ht="16" customHeight="1" spans="1:6">
      <c r="A411" s="242" t="s">
        <v>494</v>
      </c>
      <c r="B411" s="381"/>
      <c r="C411" s="381"/>
      <c r="D411" s="381">
        <v>0</v>
      </c>
      <c r="E411" s="234">
        <f t="shared" si="6"/>
        <v>0</v>
      </c>
      <c r="F411" s="383"/>
    </row>
    <row r="412" ht="16" customHeight="1" spans="1:6">
      <c r="A412" s="242" t="s">
        <v>495</v>
      </c>
      <c r="B412" s="381">
        <v>0</v>
      </c>
      <c r="C412" s="381">
        <v>0</v>
      </c>
      <c r="D412" s="381">
        <f>SUM(D413:D415)</f>
        <v>0</v>
      </c>
      <c r="E412" s="234">
        <f t="shared" si="6"/>
        <v>0</v>
      </c>
      <c r="F412" s="234"/>
    </row>
    <row r="413" ht="16" customHeight="1" spans="1:6">
      <c r="A413" s="242" t="s">
        <v>496</v>
      </c>
      <c r="B413" s="381"/>
      <c r="C413" s="381"/>
      <c r="D413" s="381">
        <v>0</v>
      </c>
      <c r="E413" s="234">
        <f t="shared" si="6"/>
        <v>0</v>
      </c>
      <c r="F413" s="383"/>
    </row>
    <row r="414" ht="16" customHeight="1" spans="1:6">
      <c r="A414" s="242" t="s">
        <v>497</v>
      </c>
      <c r="B414" s="381"/>
      <c r="C414" s="381"/>
      <c r="D414" s="381">
        <v>0</v>
      </c>
      <c r="E414" s="234">
        <f t="shared" si="6"/>
        <v>0</v>
      </c>
      <c r="F414" s="383"/>
    </row>
    <row r="415" ht="16" customHeight="1" spans="1:6">
      <c r="A415" s="242" t="s">
        <v>498</v>
      </c>
      <c r="B415" s="381"/>
      <c r="C415" s="381"/>
      <c r="D415" s="381">
        <v>0</v>
      </c>
      <c r="E415" s="234">
        <f t="shared" si="6"/>
        <v>0</v>
      </c>
      <c r="F415" s="383"/>
    </row>
    <row r="416" ht="16" customHeight="1" spans="1:6">
      <c r="A416" s="242" t="s">
        <v>499</v>
      </c>
      <c r="B416" s="381">
        <v>396</v>
      </c>
      <c r="C416" s="381">
        <f>SUM(C417:C419)</f>
        <v>419</v>
      </c>
      <c r="D416" s="381">
        <f>SUM(D417:D419)</f>
        <v>419</v>
      </c>
      <c r="E416" s="234">
        <f t="shared" si="6"/>
        <v>100</v>
      </c>
      <c r="F416" s="234"/>
    </row>
    <row r="417" ht="16" customHeight="1" spans="1:6">
      <c r="A417" s="242" t="s">
        <v>500</v>
      </c>
      <c r="B417" s="381">
        <v>396</v>
      </c>
      <c r="C417" s="381">
        <v>356</v>
      </c>
      <c r="D417" s="381">
        <v>356</v>
      </c>
      <c r="E417" s="234">
        <f t="shared" si="6"/>
        <v>100</v>
      </c>
      <c r="F417" s="383"/>
    </row>
    <row r="418" ht="16" customHeight="1" spans="1:6">
      <c r="A418" s="242" t="s">
        <v>501</v>
      </c>
      <c r="B418" s="381"/>
      <c r="C418" s="381"/>
      <c r="D418" s="381">
        <v>0</v>
      </c>
      <c r="E418" s="234">
        <f t="shared" si="6"/>
        <v>0</v>
      </c>
      <c r="F418" s="383"/>
    </row>
    <row r="419" ht="16" customHeight="1" spans="1:6">
      <c r="A419" s="242" t="s">
        <v>502</v>
      </c>
      <c r="B419" s="381"/>
      <c r="C419" s="381">
        <v>63</v>
      </c>
      <c r="D419" s="381">
        <v>63</v>
      </c>
      <c r="E419" s="234">
        <f t="shared" si="6"/>
        <v>100</v>
      </c>
      <c r="F419" s="383"/>
    </row>
    <row r="420" ht="16" customHeight="1" spans="1:6">
      <c r="A420" s="242" t="s">
        <v>503</v>
      </c>
      <c r="B420" s="381">
        <v>463</v>
      </c>
      <c r="C420" s="381">
        <f>SUM(C421:C425)</f>
        <v>566</v>
      </c>
      <c r="D420" s="381">
        <f>SUM(D421:D425)</f>
        <v>566</v>
      </c>
      <c r="E420" s="234">
        <f t="shared" si="6"/>
        <v>100</v>
      </c>
      <c r="F420" s="234"/>
    </row>
    <row r="421" ht="16" customHeight="1" spans="1:6">
      <c r="A421" s="242" t="s">
        <v>504</v>
      </c>
      <c r="B421" s="381"/>
      <c r="C421" s="381"/>
      <c r="D421" s="381">
        <v>0</v>
      </c>
      <c r="E421" s="234">
        <f t="shared" si="6"/>
        <v>0</v>
      </c>
      <c r="F421" s="383"/>
    </row>
    <row r="422" ht="16" customHeight="1" spans="1:6">
      <c r="A422" s="242" t="s">
        <v>505</v>
      </c>
      <c r="B422" s="381">
        <v>419</v>
      </c>
      <c r="C422" s="381">
        <v>566</v>
      </c>
      <c r="D422" s="381">
        <v>566</v>
      </c>
      <c r="E422" s="234">
        <f t="shared" si="6"/>
        <v>100</v>
      </c>
      <c r="F422" s="383"/>
    </row>
    <row r="423" ht="16" customHeight="1" spans="1:6">
      <c r="A423" s="242" t="s">
        <v>506</v>
      </c>
      <c r="B423" s="381">
        <v>44</v>
      </c>
      <c r="C423" s="381"/>
      <c r="D423" s="381">
        <v>0</v>
      </c>
      <c r="E423" s="234">
        <f t="shared" si="6"/>
        <v>0</v>
      </c>
      <c r="F423" s="383"/>
    </row>
    <row r="424" ht="16" customHeight="1" spans="1:6">
      <c r="A424" s="242" t="s">
        <v>507</v>
      </c>
      <c r="B424" s="381"/>
      <c r="C424" s="381"/>
      <c r="D424" s="381">
        <v>0</v>
      </c>
      <c r="E424" s="234">
        <f t="shared" si="6"/>
        <v>0</v>
      </c>
      <c r="F424" s="383"/>
    </row>
    <row r="425" ht="16" customHeight="1" spans="1:6">
      <c r="A425" s="242" t="s">
        <v>508</v>
      </c>
      <c r="B425" s="381"/>
      <c r="C425" s="381"/>
      <c r="D425" s="381">
        <v>0</v>
      </c>
      <c r="E425" s="234">
        <f t="shared" si="6"/>
        <v>0</v>
      </c>
      <c r="F425" s="383"/>
    </row>
    <row r="426" ht="16" customHeight="1" spans="1:6">
      <c r="A426" s="242" t="s">
        <v>509</v>
      </c>
      <c r="B426" s="381">
        <v>730</v>
      </c>
      <c r="C426" s="381">
        <f>SUM(C427:C432)</f>
        <v>1181</v>
      </c>
      <c r="D426" s="381">
        <f>SUM(D427:D432)</f>
        <v>1181</v>
      </c>
      <c r="E426" s="234">
        <f t="shared" si="6"/>
        <v>100</v>
      </c>
      <c r="F426" s="234"/>
    </row>
    <row r="427" ht="16" customHeight="1" spans="1:6">
      <c r="A427" s="242" t="s">
        <v>510</v>
      </c>
      <c r="B427" s="381"/>
      <c r="C427" s="381">
        <v>345</v>
      </c>
      <c r="D427" s="381">
        <v>345</v>
      </c>
      <c r="E427" s="234">
        <f t="shared" si="6"/>
        <v>100</v>
      </c>
      <c r="F427" s="383"/>
    </row>
    <row r="428" ht="16" customHeight="1" spans="1:6">
      <c r="A428" s="242" t="s">
        <v>511</v>
      </c>
      <c r="B428" s="381">
        <v>70</v>
      </c>
      <c r="C428" s="381"/>
      <c r="D428" s="381">
        <v>0</v>
      </c>
      <c r="E428" s="234">
        <f t="shared" si="6"/>
        <v>0</v>
      </c>
      <c r="F428" s="383"/>
    </row>
    <row r="429" ht="16" customHeight="1" spans="1:6">
      <c r="A429" s="242" t="s">
        <v>512</v>
      </c>
      <c r="B429" s="381"/>
      <c r="C429" s="381"/>
      <c r="D429" s="381">
        <v>0</v>
      </c>
      <c r="E429" s="234">
        <f t="shared" si="6"/>
        <v>0</v>
      </c>
      <c r="F429" s="383"/>
    </row>
    <row r="430" ht="16" customHeight="1" spans="1:6">
      <c r="A430" s="242" t="s">
        <v>513</v>
      </c>
      <c r="B430" s="381"/>
      <c r="C430" s="381"/>
      <c r="D430" s="381">
        <v>0</v>
      </c>
      <c r="E430" s="234">
        <f t="shared" si="6"/>
        <v>0</v>
      </c>
      <c r="F430" s="383"/>
    </row>
    <row r="431" ht="16" customHeight="1" spans="1:6">
      <c r="A431" s="242" t="s">
        <v>514</v>
      </c>
      <c r="B431" s="381"/>
      <c r="C431" s="381"/>
      <c r="D431" s="381">
        <v>0</v>
      </c>
      <c r="E431" s="234">
        <f t="shared" si="6"/>
        <v>0</v>
      </c>
      <c r="F431" s="383"/>
    </row>
    <row r="432" ht="16" customHeight="1" spans="1:6">
      <c r="A432" s="242" t="s">
        <v>515</v>
      </c>
      <c r="B432" s="381">
        <v>660</v>
      </c>
      <c r="C432" s="381">
        <v>836</v>
      </c>
      <c r="D432" s="381">
        <v>836</v>
      </c>
      <c r="E432" s="234">
        <f t="shared" si="6"/>
        <v>100</v>
      </c>
      <c r="F432" s="383"/>
    </row>
    <row r="433" ht="16" customHeight="1" spans="1:6">
      <c r="A433" s="242" t="s">
        <v>516</v>
      </c>
      <c r="B433" s="381">
        <v>500</v>
      </c>
      <c r="C433" s="381">
        <v>52</v>
      </c>
      <c r="D433" s="381">
        <f>D434</f>
        <v>1</v>
      </c>
      <c r="E433" s="234">
        <f t="shared" si="6"/>
        <v>1.92307692307692</v>
      </c>
      <c r="F433" s="234"/>
    </row>
    <row r="434" ht="16" customHeight="1" spans="1:6">
      <c r="A434" s="242" t="s">
        <v>517</v>
      </c>
      <c r="B434" s="381">
        <v>500</v>
      </c>
      <c r="C434" s="381">
        <v>52</v>
      </c>
      <c r="D434" s="381">
        <v>1</v>
      </c>
      <c r="E434" s="234">
        <f t="shared" si="6"/>
        <v>1.92307692307692</v>
      </c>
      <c r="F434" s="383"/>
    </row>
    <row r="435" ht="16" customHeight="1" spans="1:6">
      <c r="A435" s="243" t="s">
        <v>43</v>
      </c>
      <c r="B435" s="380">
        <v>321</v>
      </c>
      <c r="C435" s="380">
        <f>SUM(C436,C441,C450,C456,C461,C466,C471,C478,C482,C486)</f>
        <v>485</v>
      </c>
      <c r="D435" s="380">
        <f>SUM(D436,D441,D450,D456,D461,D466,D471,D478,D482,D486)</f>
        <v>1994</v>
      </c>
      <c r="E435" s="239">
        <f t="shared" si="6"/>
        <v>411.134020618557</v>
      </c>
      <c r="F435" s="239">
        <v>314.553014553015</v>
      </c>
    </row>
    <row r="436" ht="16" customHeight="1" spans="1:6">
      <c r="A436" s="242" t="s">
        <v>518</v>
      </c>
      <c r="B436" s="381">
        <v>155</v>
      </c>
      <c r="C436" s="381">
        <f>SUM(C437:C440)</f>
        <v>265</v>
      </c>
      <c r="D436" s="381">
        <f>SUM(D437:D440)</f>
        <v>265</v>
      </c>
      <c r="E436" s="234">
        <f t="shared" si="6"/>
        <v>100</v>
      </c>
      <c r="F436" s="234"/>
    </row>
    <row r="437" ht="16" customHeight="1" spans="1:6">
      <c r="A437" s="242" t="s">
        <v>246</v>
      </c>
      <c r="B437" s="381">
        <v>75</v>
      </c>
      <c r="C437" s="381">
        <v>88</v>
      </c>
      <c r="D437" s="381">
        <v>88</v>
      </c>
      <c r="E437" s="234">
        <f t="shared" si="6"/>
        <v>100</v>
      </c>
      <c r="F437" s="383"/>
    </row>
    <row r="438" ht="16" customHeight="1" spans="1:6">
      <c r="A438" s="242" t="s">
        <v>247</v>
      </c>
      <c r="B438" s="381">
        <v>72</v>
      </c>
      <c r="C438" s="381">
        <v>124</v>
      </c>
      <c r="D438" s="381">
        <v>124</v>
      </c>
      <c r="E438" s="234">
        <f t="shared" si="6"/>
        <v>100</v>
      </c>
      <c r="F438" s="383"/>
    </row>
    <row r="439" ht="16" customHeight="1" spans="1:6">
      <c r="A439" s="242" t="s">
        <v>248</v>
      </c>
      <c r="B439" s="381"/>
      <c r="C439" s="381"/>
      <c r="D439" s="381">
        <v>0</v>
      </c>
      <c r="E439" s="234">
        <f t="shared" si="6"/>
        <v>0</v>
      </c>
      <c r="F439" s="383"/>
    </row>
    <row r="440" ht="16" customHeight="1" spans="1:6">
      <c r="A440" s="242" t="s">
        <v>519</v>
      </c>
      <c r="B440" s="381">
        <v>8</v>
      </c>
      <c r="C440" s="381">
        <v>53</v>
      </c>
      <c r="D440" s="381">
        <v>53</v>
      </c>
      <c r="E440" s="234">
        <f t="shared" si="6"/>
        <v>100</v>
      </c>
      <c r="F440" s="383"/>
    </row>
    <row r="441" ht="16" customHeight="1" spans="1:6">
      <c r="A441" s="242" t="s">
        <v>520</v>
      </c>
      <c r="B441" s="381">
        <v>0</v>
      </c>
      <c r="C441" s="381">
        <v>0</v>
      </c>
      <c r="D441" s="381">
        <f>SUM(D442:D449)</f>
        <v>0</v>
      </c>
      <c r="E441" s="234">
        <f t="shared" si="6"/>
        <v>0</v>
      </c>
      <c r="F441" s="234"/>
    </row>
    <row r="442" ht="16" customHeight="1" spans="1:6">
      <c r="A442" s="242" t="s">
        <v>521</v>
      </c>
      <c r="B442" s="381"/>
      <c r="C442" s="381"/>
      <c r="D442" s="381">
        <v>0</v>
      </c>
      <c r="E442" s="234">
        <f t="shared" si="6"/>
        <v>0</v>
      </c>
      <c r="F442" s="383"/>
    </row>
    <row r="443" ht="16" customHeight="1" spans="1:6">
      <c r="A443" s="242" t="s">
        <v>522</v>
      </c>
      <c r="B443" s="381"/>
      <c r="C443" s="381"/>
      <c r="D443" s="381">
        <v>0</v>
      </c>
      <c r="E443" s="234">
        <f t="shared" si="6"/>
        <v>0</v>
      </c>
      <c r="F443" s="383"/>
    </row>
    <row r="444" ht="16" customHeight="1" spans="1:6">
      <c r="A444" s="242" t="s">
        <v>523</v>
      </c>
      <c r="B444" s="381"/>
      <c r="C444" s="381"/>
      <c r="D444" s="381">
        <v>0</v>
      </c>
      <c r="E444" s="234">
        <f t="shared" si="6"/>
        <v>0</v>
      </c>
      <c r="F444" s="383"/>
    </row>
    <row r="445" ht="16" customHeight="1" spans="1:6">
      <c r="A445" s="242" t="s">
        <v>524</v>
      </c>
      <c r="B445" s="381"/>
      <c r="C445" s="381"/>
      <c r="D445" s="381">
        <v>0</v>
      </c>
      <c r="E445" s="234">
        <f t="shared" si="6"/>
        <v>0</v>
      </c>
      <c r="F445" s="383"/>
    </row>
    <row r="446" ht="16" customHeight="1" spans="1:6">
      <c r="A446" s="242" t="s">
        <v>525</v>
      </c>
      <c r="B446" s="381"/>
      <c r="C446" s="381"/>
      <c r="D446" s="381">
        <v>0</v>
      </c>
      <c r="E446" s="234">
        <f t="shared" si="6"/>
        <v>0</v>
      </c>
      <c r="F446" s="383"/>
    </row>
    <row r="447" ht="16" customHeight="1" spans="1:6">
      <c r="A447" s="242" t="s">
        <v>526</v>
      </c>
      <c r="B447" s="381"/>
      <c r="C447" s="381"/>
      <c r="D447" s="381">
        <v>0</v>
      </c>
      <c r="E447" s="234">
        <f t="shared" si="6"/>
        <v>0</v>
      </c>
      <c r="F447" s="383"/>
    </row>
    <row r="448" ht="16" customHeight="1" spans="1:6">
      <c r="A448" s="242" t="s">
        <v>527</v>
      </c>
      <c r="B448" s="381"/>
      <c r="C448" s="381"/>
      <c r="D448" s="381">
        <v>0</v>
      </c>
      <c r="E448" s="234">
        <f t="shared" si="6"/>
        <v>0</v>
      </c>
      <c r="F448" s="383"/>
    </row>
    <row r="449" ht="16" customHeight="1" spans="1:6">
      <c r="A449" s="242" t="s">
        <v>528</v>
      </c>
      <c r="B449" s="381"/>
      <c r="C449" s="381"/>
      <c r="D449" s="381">
        <v>0</v>
      </c>
      <c r="E449" s="234">
        <f t="shared" si="6"/>
        <v>0</v>
      </c>
      <c r="F449" s="383"/>
    </row>
    <row r="450" ht="16" customHeight="1" spans="1:6">
      <c r="A450" s="242" t="s">
        <v>529</v>
      </c>
      <c r="B450" s="381">
        <v>0</v>
      </c>
      <c r="C450" s="381">
        <v>0</v>
      </c>
      <c r="D450" s="381">
        <f>SUM(D451:D455)</f>
        <v>0</v>
      </c>
      <c r="E450" s="234">
        <f t="shared" si="6"/>
        <v>0</v>
      </c>
      <c r="F450" s="234"/>
    </row>
    <row r="451" ht="16" customHeight="1" spans="1:6">
      <c r="A451" s="242" t="s">
        <v>521</v>
      </c>
      <c r="B451" s="381"/>
      <c r="C451" s="381"/>
      <c r="D451" s="381">
        <v>0</v>
      </c>
      <c r="E451" s="234">
        <f t="shared" si="6"/>
        <v>0</v>
      </c>
      <c r="F451" s="383"/>
    </row>
    <row r="452" ht="16" customHeight="1" spans="1:6">
      <c r="A452" s="242" t="s">
        <v>530</v>
      </c>
      <c r="B452" s="381"/>
      <c r="C452" s="381"/>
      <c r="D452" s="381">
        <v>0</v>
      </c>
      <c r="E452" s="234">
        <f t="shared" si="6"/>
        <v>0</v>
      </c>
      <c r="F452" s="383"/>
    </row>
    <row r="453" ht="16" customHeight="1" spans="1:6">
      <c r="A453" s="242" t="s">
        <v>531</v>
      </c>
      <c r="B453" s="381"/>
      <c r="C453" s="381"/>
      <c r="D453" s="381">
        <v>0</v>
      </c>
      <c r="E453" s="234">
        <f t="shared" ref="E453:E516" si="7">IFERROR(D453/C453*100,)</f>
        <v>0</v>
      </c>
      <c r="F453" s="383"/>
    </row>
    <row r="454" ht="16" customHeight="1" spans="1:6">
      <c r="A454" s="242" t="s">
        <v>532</v>
      </c>
      <c r="B454" s="381"/>
      <c r="C454" s="381"/>
      <c r="D454" s="381">
        <v>0</v>
      </c>
      <c r="E454" s="234">
        <f t="shared" si="7"/>
        <v>0</v>
      </c>
      <c r="F454" s="383"/>
    </row>
    <row r="455" ht="16" customHeight="1" spans="1:6">
      <c r="A455" s="242" t="s">
        <v>533</v>
      </c>
      <c r="B455" s="381"/>
      <c r="C455" s="381"/>
      <c r="D455" s="381">
        <v>0</v>
      </c>
      <c r="E455" s="234">
        <f t="shared" si="7"/>
        <v>0</v>
      </c>
      <c r="F455" s="383"/>
    </row>
    <row r="456" ht="16" customHeight="1" spans="1:6">
      <c r="A456" s="242" t="s">
        <v>534</v>
      </c>
      <c r="B456" s="381">
        <v>0</v>
      </c>
      <c r="C456" s="381"/>
      <c r="D456" s="381">
        <f>SUM(D457:D460)</f>
        <v>1567</v>
      </c>
      <c r="E456" s="234">
        <f t="shared" si="7"/>
        <v>0</v>
      </c>
      <c r="F456" s="234"/>
    </row>
    <row r="457" ht="16" customHeight="1" spans="1:6">
      <c r="A457" s="242" t="s">
        <v>521</v>
      </c>
      <c r="B457" s="381"/>
      <c r="C457" s="381"/>
      <c r="D457" s="381">
        <v>0</v>
      </c>
      <c r="E457" s="234">
        <f t="shared" si="7"/>
        <v>0</v>
      </c>
      <c r="F457" s="383"/>
    </row>
    <row r="458" ht="16" customHeight="1" spans="1:6">
      <c r="A458" s="242" t="s">
        <v>535</v>
      </c>
      <c r="B458" s="381"/>
      <c r="C458" s="381"/>
      <c r="D458" s="381">
        <v>0</v>
      </c>
      <c r="E458" s="234">
        <f t="shared" si="7"/>
        <v>0</v>
      </c>
      <c r="F458" s="383"/>
    </row>
    <row r="459" ht="16" customHeight="1" spans="1:6">
      <c r="A459" s="242" t="s">
        <v>536</v>
      </c>
      <c r="B459" s="381"/>
      <c r="C459" s="381"/>
      <c r="D459" s="381">
        <v>1567</v>
      </c>
      <c r="E459" s="234">
        <f t="shared" si="7"/>
        <v>0</v>
      </c>
      <c r="F459" s="383"/>
    </row>
    <row r="460" ht="16" customHeight="1" spans="1:6">
      <c r="A460" s="242" t="s">
        <v>537</v>
      </c>
      <c r="B460" s="381"/>
      <c r="C460" s="381"/>
      <c r="D460" s="381">
        <v>0</v>
      </c>
      <c r="E460" s="234">
        <f t="shared" si="7"/>
        <v>0</v>
      </c>
      <c r="F460" s="383"/>
    </row>
    <row r="461" ht="16" customHeight="1" spans="1:6">
      <c r="A461" s="242" t="s">
        <v>538</v>
      </c>
      <c r="B461" s="381">
        <v>0</v>
      </c>
      <c r="C461" s="381">
        <v>0</v>
      </c>
      <c r="D461" s="381">
        <f>SUM(D462:D465)</f>
        <v>0</v>
      </c>
      <c r="E461" s="234">
        <f t="shared" si="7"/>
        <v>0</v>
      </c>
      <c r="F461" s="234"/>
    </row>
    <row r="462" ht="16" customHeight="1" spans="1:6">
      <c r="A462" s="242" t="s">
        <v>521</v>
      </c>
      <c r="B462" s="381"/>
      <c r="C462" s="381"/>
      <c r="D462" s="381">
        <v>0</v>
      </c>
      <c r="E462" s="234">
        <f t="shared" si="7"/>
        <v>0</v>
      </c>
      <c r="F462" s="383"/>
    </row>
    <row r="463" ht="16" customHeight="1" spans="1:6">
      <c r="A463" s="242" t="s">
        <v>539</v>
      </c>
      <c r="B463" s="381"/>
      <c r="C463" s="381"/>
      <c r="D463" s="381">
        <v>0</v>
      </c>
      <c r="E463" s="234">
        <f t="shared" si="7"/>
        <v>0</v>
      </c>
      <c r="F463" s="383"/>
    </row>
    <row r="464" ht="16" customHeight="1" spans="1:6">
      <c r="A464" s="242" t="s">
        <v>540</v>
      </c>
      <c r="B464" s="381"/>
      <c r="C464" s="381"/>
      <c r="D464" s="381">
        <v>0</v>
      </c>
      <c r="E464" s="234">
        <f t="shared" si="7"/>
        <v>0</v>
      </c>
      <c r="F464" s="383"/>
    </row>
    <row r="465" ht="16" customHeight="1" spans="1:6">
      <c r="A465" s="242" t="s">
        <v>541</v>
      </c>
      <c r="B465" s="381"/>
      <c r="C465" s="381"/>
      <c r="D465" s="381">
        <v>0</v>
      </c>
      <c r="E465" s="234">
        <f t="shared" si="7"/>
        <v>0</v>
      </c>
      <c r="F465" s="383"/>
    </row>
    <row r="466" ht="16" customHeight="1" spans="1:6">
      <c r="A466" s="242" t="s">
        <v>542</v>
      </c>
      <c r="B466" s="381">
        <v>0</v>
      </c>
      <c r="C466" s="381">
        <v>0</v>
      </c>
      <c r="D466" s="381">
        <f>SUM(D467:D470)</f>
        <v>0</v>
      </c>
      <c r="E466" s="234">
        <f t="shared" si="7"/>
        <v>0</v>
      </c>
      <c r="F466" s="234"/>
    </row>
    <row r="467" ht="16" customHeight="1" spans="1:6">
      <c r="A467" s="242" t="s">
        <v>543</v>
      </c>
      <c r="B467" s="381"/>
      <c r="C467" s="381"/>
      <c r="D467" s="381">
        <v>0</v>
      </c>
      <c r="E467" s="234">
        <f t="shared" si="7"/>
        <v>0</v>
      </c>
      <c r="F467" s="383"/>
    </row>
    <row r="468" ht="16" customHeight="1" spans="1:6">
      <c r="A468" s="242" t="s">
        <v>544</v>
      </c>
      <c r="B468" s="381"/>
      <c r="C468" s="381"/>
      <c r="D468" s="381">
        <v>0</v>
      </c>
      <c r="E468" s="234">
        <f t="shared" si="7"/>
        <v>0</v>
      </c>
      <c r="F468" s="383"/>
    </row>
    <row r="469" ht="16" customHeight="1" spans="1:6">
      <c r="A469" s="242" t="s">
        <v>545</v>
      </c>
      <c r="B469" s="381"/>
      <c r="C469" s="381"/>
      <c r="D469" s="381">
        <v>0</v>
      </c>
      <c r="E469" s="234">
        <f t="shared" si="7"/>
        <v>0</v>
      </c>
      <c r="F469" s="383"/>
    </row>
    <row r="470" ht="16" customHeight="1" spans="1:6">
      <c r="A470" s="242" t="s">
        <v>546</v>
      </c>
      <c r="B470" s="381"/>
      <c r="C470" s="381"/>
      <c r="D470" s="381">
        <v>0</v>
      </c>
      <c r="E470" s="234">
        <f t="shared" si="7"/>
        <v>0</v>
      </c>
      <c r="F470" s="383"/>
    </row>
    <row r="471" ht="16" customHeight="1" spans="1:6">
      <c r="A471" s="242" t="s">
        <v>547</v>
      </c>
      <c r="B471" s="381">
        <v>46</v>
      </c>
      <c r="C471" s="381">
        <f>SUM(C472:C477)</f>
        <v>100</v>
      </c>
      <c r="D471" s="381">
        <f>SUM(D472:D477)</f>
        <v>62</v>
      </c>
      <c r="E471" s="234">
        <f t="shared" si="7"/>
        <v>62</v>
      </c>
      <c r="F471" s="234"/>
    </row>
    <row r="472" ht="16" customHeight="1" spans="1:6">
      <c r="A472" s="242" t="s">
        <v>521</v>
      </c>
      <c r="B472" s="381"/>
      <c r="C472" s="381"/>
      <c r="D472" s="381">
        <v>0</v>
      </c>
      <c r="E472" s="234">
        <f t="shared" si="7"/>
        <v>0</v>
      </c>
      <c r="F472" s="383"/>
    </row>
    <row r="473" ht="16" customHeight="1" spans="1:6">
      <c r="A473" s="242" t="s">
        <v>548</v>
      </c>
      <c r="B473" s="381"/>
      <c r="C473" s="381"/>
      <c r="D473" s="381">
        <v>0</v>
      </c>
      <c r="E473" s="234">
        <f t="shared" si="7"/>
        <v>0</v>
      </c>
      <c r="F473" s="383"/>
    </row>
    <row r="474" ht="16" customHeight="1" spans="1:6">
      <c r="A474" s="242" t="s">
        <v>549</v>
      </c>
      <c r="B474" s="381"/>
      <c r="C474" s="381"/>
      <c r="D474" s="381">
        <v>0</v>
      </c>
      <c r="E474" s="234">
        <f t="shared" si="7"/>
        <v>0</v>
      </c>
      <c r="F474" s="383"/>
    </row>
    <row r="475" ht="16" customHeight="1" spans="1:6">
      <c r="A475" s="242" t="s">
        <v>550</v>
      </c>
      <c r="B475" s="381"/>
      <c r="C475" s="381"/>
      <c r="D475" s="381">
        <v>0</v>
      </c>
      <c r="E475" s="234">
        <f t="shared" si="7"/>
        <v>0</v>
      </c>
      <c r="F475" s="383"/>
    </row>
    <row r="476" ht="16" customHeight="1" spans="1:6">
      <c r="A476" s="242" t="s">
        <v>551</v>
      </c>
      <c r="B476" s="381">
        <v>8</v>
      </c>
      <c r="C476" s="381">
        <v>100</v>
      </c>
      <c r="D476" s="381">
        <v>62</v>
      </c>
      <c r="E476" s="234">
        <f t="shared" si="7"/>
        <v>62</v>
      </c>
      <c r="F476" s="383"/>
    </row>
    <row r="477" ht="16" customHeight="1" spans="1:6">
      <c r="A477" s="242" t="s">
        <v>552</v>
      </c>
      <c r="B477" s="381">
        <v>38</v>
      </c>
      <c r="C477" s="381"/>
      <c r="D477" s="381">
        <v>0</v>
      </c>
      <c r="E477" s="234">
        <f t="shared" si="7"/>
        <v>0</v>
      </c>
      <c r="F477" s="383"/>
    </row>
    <row r="478" ht="16" customHeight="1" spans="1:6">
      <c r="A478" s="242" t="s">
        <v>553</v>
      </c>
      <c r="B478" s="381">
        <v>0</v>
      </c>
      <c r="C478" s="381">
        <v>0</v>
      </c>
      <c r="D478" s="381">
        <f>SUM(D479:D481)</f>
        <v>0</v>
      </c>
      <c r="E478" s="234">
        <f t="shared" si="7"/>
        <v>0</v>
      </c>
      <c r="F478" s="234"/>
    </row>
    <row r="479" ht="16" customHeight="1" spans="1:6">
      <c r="A479" s="242" t="s">
        <v>554</v>
      </c>
      <c r="B479" s="381"/>
      <c r="C479" s="381"/>
      <c r="D479" s="381">
        <v>0</v>
      </c>
      <c r="E479" s="234">
        <f t="shared" si="7"/>
        <v>0</v>
      </c>
      <c r="F479" s="383"/>
    </row>
    <row r="480" ht="16" customHeight="1" spans="1:6">
      <c r="A480" s="242" t="s">
        <v>555</v>
      </c>
      <c r="B480" s="381"/>
      <c r="C480" s="381"/>
      <c r="D480" s="381">
        <v>0</v>
      </c>
      <c r="E480" s="234">
        <f t="shared" si="7"/>
        <v>0</v>
      </c>
      <c r="F480" s="383"/>
    </row>
    <row r="481" ht="16" customHeight="1" spans="1:6">
      <c r="A481" s="242" t="s">
        <v>556</v>
      </c>
      <c r="B481" s="381"/>
      <c r="C481" s="381"/>
      <c r="D481" s="381">
        <v>0</v>
      </c>
      <c r="E481" s="234">
        <f t="shared" si="7"/>
        <v>0</v>
      </c>
      <c r="F481" s="383"/>
    </row>
    <row r="482" ht="16" customHeight="1" spans="1:6">
      <c r="A482" s="242" t="s">
        <v>557</v>
      </c>
      <c r="B482" s="381">
        <v>0</v>
      </c>
      <c r="C482" s="381">
        <v>0</v>
      </c>
      <c r="D482" s="381">
        <f>SUM(D483:D485)</f>
        <v>0</v>
      </c>
      <c r="E482" s="234">
        <f t="shared" si="7"/>
        <v>0</v>
      </c>
      <c r="F482" s="234"/>
    </row>
    <row r="483" ht="16" customHeight="1" spans="1:6">
      <c r="A483" s="242" t="s">
        <v>558</v>
      </c>
      <c r="B483" s="381"/>
      <c r="C483" s="381"/>
      <c r="D483" s="381">
        <v>0</v>
      </c>
      <c r="E483" s="234">
        <f t="shared" si="7"/>
        <v>0</v>
      </c>
      <c r="F483" s="383"/>
    </row>
    <row r="484" ht="16" customHeight="1" spans="1:6">
      <c r="A484" s="242" t="s">
        <v>559</v>
      </c>
      <c r="B484" s="381"/>
      <c r="C484" s="381"/>
      <c r="D484" s="381">
        <v>0</v>
      </c>
      <c r="E484" s="234">
        <f t="shared" si="7"/>
        <v>0</v>
      </c>
      <c r="F484" s="383"/>
    </row>
    <row r="485" ht="16" customHeight="1" spans="1:6">
      <c r="A485" s="242" t="s">
        <v>560</v>
      </c>
      <c r="B485" s="381"/>
      <c r="C485" s="381"/>
      <c r="D485" s="381">
        <v>0</v>
      </c>
      <c r="E485" s="234">
        <f t="shared" si="7"/>
        <v>0</v>
      </c>
      <c r="F485" s="383"/>
    </row>
    <row r="486" ht="16" customHeight="1" spans="1:6">
      <c r="A486" s="242" t="s">
        <v>561</v>
      </c>
      <c r="B486" s="381">
        <v>120</v>
      </c>
      <c r="C486" s="381">
        <f>SUM(C487:C490)</f>
        <v>120</v>
      </c>
      <c r="D486" s="381">
        <f>SUM(D487:D490)</f>
        <v>100</v>
      </c>
      <c r="E486" s="234">
        <f t="shared" si="7"/>
        <v>83.3333333333333</v>
      </c>
      <c r="F486" s="234"/>
    </row>
    <row r="487" ht="16" customHeight="1" spans="1:6">
      <c r="A487" s="242" t="s">
        <v>562</v>
      </c>
      <c r="B487" s="381"/>
      <c r="C487" s="381"/>
      <c r="D487" s="381">
        <v>0</v>
      </c>
      <c r="E487" s="234">
        <f t="shared" si="7"/>
        <v>0</v>
      </c>
      <c r="F487" s="383"/>
    </row>
    <row r="488" ht="16" customHeight="1" spans="1:6">
      <c r="A488" s="242" t="s">
        <v>563</v>
      </c>
      <c r="B488" s="381"/>
      <c r="C488" s="381"/>
      <c r="D488" s="381">
        <v>0</v>
      </c>
      <c r="E488" s="234">
        <f t="shared" si="7"/>
        <v>0</v>
      </c>
      <c r="F488" s="383"/>
    </row>
    <row r="489" ht="16" customHeight="1" spans="1:6">
      <c r="A489" s="242" t="s">
        <v>564</v>
      </c>
      <c r="B489" s="381"/>
      <c r="C489" s="381"/>
      <c r="D489" s="381">
        <v>0</v>
      </c>
      <c r="E489" s="234">
        <f t="shared" si="7"/>
        <v>0</v>
      </c>
      <c r="F489" s="383"/>
    </row>
    <row r="490" ht="16" customHeight="1" spans="1:6">
      <c r="A490" s="242" t="s">
        <v>565</v>
      </c>
      <c r="B490" s="381">
        <v>120</v>
      </c>
      <c r="C490" s="381">
        <v>120</v>
      </c>
      <c r="D490" s="381">
        <v>100</v>
      </c>
      <c r="E490" s="234">
        <f t="shared" si="7"/>
        <v>83.3333333333333</v>
      </c>
      <c r="F490" s="383"/>
    </row>
    <row r="491" ht="16" customHeight="1" spans="1:6">
      <c r="A491" s="243" t="s">
        <v>44</v>
      </c>
      <c r="B491" s="380">
        <v>4212</v>
      </c>
      <c r="C491" s="380">
        <f>SUM(C492,C508,C516,C527,C536,C544)</f>
        <v>7541</v>
      </c>
      <c r="D491" s="380">
        <f>SUM(D492,D508,D516,D527,D536,D544)</f>
        <v>7762</v>
      </c>
      <c r="E491" s="239">
        <f t="shared" si="7"/>
        <v>102.930645802944</v>
      </c>
      <c r="F491" s="239">
        <v>10.648610121169</v>
      </c>
    </row>
    <row r="492" ht="16" customHeight="1" spans="1:6">
      <c r="A492" s="242" t="s">
        <v>566</v>
      </c>
      <c r="B492" s="381">
        <v>2012</v>
      </c>
      <c r="C492" s="381">
        <f>SUM(C493:C507)</f>
        <v>3322</v>
      </c>
      <c r="D492" s="381">
        <f>SUM(D493:D507)</f>
        <v>3579</v>
      </c>
      <c r="E492" s="234">
        <f t="shared" si="7"/>
        <v>107.736303431668</v>
      </c>
      <c r="F492" s="234"/>
    </row>
    <row r="493" ht="16" customHeight="1" spans="1:6">
      <c r="A493" s="242" t="s">
        <v>246</v>
      </c>
      <c r="B493" s="381">
        <v>589</v>
      </c>
      <c r="C493" s="381">
        <v>689</v>
      </c>
      <c r="D493" s="381">
        <v>689</v>
      </c>
      <c r="E493" s="234">
        <f t="shared" si="7"/>
        <v>100</v>
      </c>
      <c r="F493" s="383"/>
    </row>
    <row r="494" ht="16" customHeight="1" spans="1:6">
      <c r="A494" s="242" t="s">
        <v>247</v>
      </c>
      <c r="B494" s="381">
        <v>97</v>
      </c>
      <c r="C494" s="381">
        <v>53</v>
      </c>
      <c r="D494" s="381">
        <v>53</v>
      </c>
      <c r="E494" s="234">
        <f t="shared" si="7"/>
        <v>100</v>
      </c>
      <c r="F494" s="383"/>
    </row>
    <row r="495" ht="16" customHeight="1" spans="1:6">
      <c r="A495" s="242" t="s">
        <v>248</v>
      </c>
      <c r="B495" s="381">
        <v>0</v>
      </c>
      <c r="C495" s="381">
        <v>0</v>
      </c>
      <c r="D495" s="381">
        <v>0</v>
      </c>
      <c r="E495" s="234">
        <f t="shared" si="7"/>
        <v>0</v>
      </c>
      <c r="F495" s="383"/>
    </row>
    <row r="496" ht="16" customHeight="1" spans="1:6">
      <c r="A496" s="242" t="s">
        <v>567</v>
      </c>
      <c r="B496" s="381">
        <v>84</v>
      </c>
      <c r="C496" s="381">
        <v>118</v>
      </c>
      <c r="D496" s="381">
        <v>118</v>
      </c>
      <c r="E496" s="234">
        <f t="shared" si="7"/>
        <v>100</v>
      </c>
      <c r="F496" s="383"/>
    </row>
    <row r="497" ht="16" customHeight="1" spans="1:6">
      <c r="A497" s="242" t="s">
        <v>568</v>
      </c>
      <c r="B497" s="381">
        <v>0</v>
      </c>
      <c r="C497" s="381">
        <v>0</v>
      </c>
      <c r="D497" s="381">
        <v>0</v>
      </c>
      <c r="E497" s="234">
        <f t="shared" si="7"/>
        <v>0</v>
      </c>
      <c r="F497" s="383"/>
    </row>
    <row r="498" ht="16" customHeight="1" spans="1:6">
      <c r="A498" s="242" t="s">
        <v>569</v>
      </c>
      <c r="B498" s="381">
        <v>0</v>
      </c>
      <c r="C498" s="381">
        <v>0</v>
      </c>
      <c r="D498" s="381">
        <v>0</v>
      </c>
      <c r="E498" s="234">
        <f t="shared" si="7"/>
        <v>0</v>
      </c>
      <c r="F498" s="383"/>
    </row>
    <row r="499" ht="16" customHeight="1" spans="1:6">
      <c r="A499" s="242" t="s">
        <v>570</v>
      </c>
      <c r="B499" s="381">
        <v>0</v>
      </c>
      <c r="C499" s="381">
        <v>0</v>
      </c>
      <c r="D499" s="381">
        <v>0</v>
      </c>
      <c r="E499" s="234">
        <f t="shared" si="7"/>
        <v>0</v>
      </c>
      <c r="F499" s="383"/>
    </row>
    <row r="500" ht="16" customHeight="1" spans="1:6">
      <c r="A500" s="242" t="s">
        <v>571</v>
      </c>
      <c r="B500" s="381">
        <v>0</v>
      </c>
      <c r="C500" s="381">
        <v>0</v>
      </c>
      <c r="D500" s="381">
        <v>0</v>
      </c>
      <c r="E500" s="234">
        <f t="shared" si="7"/>
        <v>0</v>
      </c>
      <c r="F500" s="383"/>
    </row>
    <row r="501" ht="16" customHeight="1" spans="1:6">
      <c r="A501" s="242" t="s">
        <v>572</v>
      </c>
      <c r="B501" s="381">
        <v>292</v>
      </c>
      <c r="C501" s="381">
        <v>641</v>
      </c>
      <c r="D501" s="381">
        <v>641</v>
      </c>
      <c r="E501" s="234">
        <f t="shared" si="7"/>
        <v>100</v>
      </c>
      <c r="F501" s="383"/>
    </row>
    <row r="502" ht="16" customHeight="1" spans="1:6">
      <c r="A502" s="242" t="s">
        <v>573</v>
      </c>
      <c r="B502" s="381">
        <v>0</v>
      </c>
      <c r="C502" s="381">
        <v>0</v>
      </c>
      <c r="D502" s="381">
        <v>0</v>
      </c>
      <c r="E502" s="234">
        <f t="shared" si="7"/>
        <v>0</v>
      </c>
      <c r="F502" s="383"/>
    </row>
    <row r="503" ht="16" customHeight="1" spans="1:6">
      <c r="A503" s="242" t="s">
        <v>574</v>
      </c>
      <c r="B503" s="381">
        <v>0</v>
      </c>
      <c r="C503" s="381">
        <v>0</v>
      </c>
      <c r="D503" s="381">
        <v>0</v>
      </c>
      <c r="E503" s="234">
        <f t="shared" si="7"/>
        <v>0</v>
      </c>
      <c r="F503" s="383"/>
    </row>
    <row r="504" ht="16" customHeight="1" spans="1:6">
      <c r="A504" s="242" t="s">
        <v>575</v>
      </c>
      <c r="B504" s="381">
        <v>0</v>
      </c>
      <c r="C504" s="381">
        <v>0</v>
      </c>
      <c r="D504" s="381">
        <v>0</v>
      </c>
      <c r="E504" s="234">
        <f t="shared" si="7"/>
        <v>0</v>
      </c>
      <c r="F504" s="383"/>
    </row>
    <row r="505" ht="16" customHeight="1" spans="1:6">
      <c r="A505" s="242" t="s">
        <v>576</v>
      </c>
      <c r="B505" s="381">
        <v>0</v>
      </c>
      <c r="C505" s="381">
        <v>0</v>
      </c>
      <c r="D505" s="381">
        <v>0</v>
      </c>
      <c r="E505" s="234">
        <f t="shared" si="7"/>
        <v>0</v>
      </c>
      <c r="F505" s="383"/>
    </row>
    <row r="506" ht="16" customHeight="1" spans="1:6">
      <c r="A506" s="242" t="s">
        <v>577</v>
      </c>
      <c r="B506" s="381">
        <v>0</v>
      </c>
      <c r="C506" s="381">
        <v>20</v>
      </c>
      <c r="D506" s="381">
        <v>20</v>
      </c>
      <c r="E506" s="234">
        <f t="shared" si="7"/>
        <v>100</v>
      </c>
      <c r="F506" s="383"/>
    </row>
    <row r="507" ht="16" customHeight="1" spans="1:6">
      <c r="A507" s="242" t="s">
        <v>578</v>
      </c>
      <c r="B507" s="381">
        <v>950</v>
      </c>
      <c r="C507" s="381">
        <v>1801</v>
      </c>
      <c r="D507" s="381">
        <v>2058</v>
      </c>
      <c r="E507" s="234">
        <f t="shared" si="7"/>
        <v>114.269850083287</v>
      </c>
      <c r="F507" s="383"/>
    </row>
    <row r="508" ht="16" customHeight="1" spans="1:6">
      <c r="A508" s="242" t="s">
        <v>579</v>
      </c>
      <c r="B508" s="381">
        <v>1650</v>
      </c>
      <c r="C508" s="381">
        <f>SUM(C509:C515)</f>
        <v>2416</v>
      </c>
      <c r="D508" s="381">
        <f>SUM(D509:D515)</f>
        <v>2400</v>
      </c>
      <c r="E508" s="234">
        <f t="shared" si="7"/>
        <v>99.3377483443709</v>
      </c>
      <c r="F508" s="234"/>
    </row>
    <row r="509" ht="16" customHeight="1" spans="1:6">
      <c r="A509" s="242" t="s">
        <v>246</v>
      </c>
      <c r="B509" s="381">
        <v>63</v>
      </c>
      <c r="C509" s="381"/>
      <c r="D509" s="381">
        <v>0</v>
      </c>
      <c r="E509" s="234">
        <f t="shared" si="7"/>
        <v>0</v>
      </c>
      <c r="F509" s="383"/>
    </row>
    <row r="510" ht="16" customHeight="1" spans="1:6">
      <c r="A510" s="242" t="s">
        <v>247</v>
      </c>
      <c r="B510" s="381">
        <v>0</v>
      </c>
      <c r="C510" s="381"/>
      <c r="D510" s="381">
        <v>0</v>
      </c>
      <c r="E510" s="234">
        <f t="shared" si="7"/>
        <v>0</v>
      </c>
      <c r="F510" s="383"/>
    </row>
    <row r="511" ht="16" customHeight="1" spans="1:6">
      <c r="A511" s="242" t="s">
        <v>248</v>
      </c>
      <c r="B511" s="381">
        <v>0</v>
      </c>
      <c r="C511" s="381"/>
      <c r="D511" s="381">
        <v>0</v>
      </c>
      <c r="E511" s="234">
        <f t="shared" si="7"/>
        <v>0</v>
      </c>
      <c r="F511" s="383"/>
    </row>
    <row r="512" ht="16" customHeight="1" spans="1:6">
      <c r="A512" s="242" t="s">
        <v>580</v>
      </c>
      <c r="B512" s="381">
        <v>779</v>
      </c>
      <c r="C512" s="381">
        <f>1159+16</f>
        <v>1175</v>
      </c>
      <c r="D512" s="381">
        <v>1159</v>
      </c>
      <c r="E512" s="234">
        <f t="shared" si="7"/>
        <v>98.6382978723404</v>
      </c>
      <c r="F512" s="383"/>
    </row>
    <row r="513" ht="16" customHeight="1" spans="1:6">
      <c r="A513" s="242" t="s">
        <v>581</v>
      </c>
      <c r="B513" s="381">
        <v>808</v>
      </c>
      <c r="C513" s="381">
        <v>1241</v>
      </c>
      <c r="D513" s="381">
        <v>1241</v>
      </c>
      <c r="E513" s="234">
        <f t="shared" si="7"/>
        <v>100</v>
      </c>
      <c r="F513" s="383"/>
    </row>
    <row r="514" ht="16" customHeight="1" spans="1:6">
      <c r="A514" s="242" t="s">
        <v>582</v>
      </c>
      <c r="B514" s="381"/>
      <c r="C514" s="381"/>
      <c r="D514" s="381">
        <v>0</v>
      </c>
      <c r="E514" s="234">
        <f t="shared" si="7"/>
        <v>0</v>
      </c>
      <c r="F514" s="383"/>
    </row>
    <row r="515" ht="16" customHeight="1" spans="1:6">
      <c r="A515" s="242" t="s">
        <v>583</v>
      </c>
      <c r="B515" s="381"/>
      <c r="C515" s="381"/>
      <c r="D515" s="381">
        <v>0</v>
      </c>
      <c r="E515" s="234">
        <f t="shared" si="7"/>
        <v>0</v>
      </c>
      <c r="F515" s="383"/>
    </row>
    <row r="516" ht="16" customHeight="1" spans="1:6">
      <c r="A516" s="242" t="s">
        <v>584</v>
      </c>
      <c r="B516" s="381">
        <v>0</v>
      </c>
      <c r="C516" s="381">
        <v>4</v>
      </c>
      <c r="D516" s="381">
        <f>SUM(D517:D526)</f>
        <v>4</v>
      </c>
      <c r="E516" s="234">
        <f t="shared" si="7"/>
        <v>100</v>
      </c>
      <c r="F516" s="234"/>
    </row>
    <row r="517" ht="16" customHeight="1" spans="1:6">
      <c r="A517" s="242" t="s">
        <v>246</v>
      </c>
      <c r="B517" s="381"/>
      <c r="C517" s="381"/>
      <c r="D517" s="381">
        <v>0</v>
      </c>
      <c r="E517" s="234">
        <f t="shared" ref="E517:E580" si="8">IFERROR(D517/C517*100,)</f>
        <v>0</v>
      </c>
      <c r="F517" s="383"/>
    </row>
    <row r="518" ht="16" customHeight="1" spans="1:6">
      <c r="A518" s="242" t="s">
        <v>247</v>
      </c>
      <c r="B518" s="381"/>
      <c r="C518" s="381"/>
      <c r="D518" s="381">
        <v>0</v>
      </c>
      <c r="E518" s="234">
        <f t="shared" si="8"/>
        <v>0</v>
      </c>
      <c r="F518" s="383"/>
    </row>
    <row r="519" ht="16" customHeight="1" spans="1:6">
      <c r="A519" s="242" t="s">
        <v>248</v>
      </c>
      <c r="B519" s="381"/>
      <c r="C519" s="381"/>
      <c r="D519" s="381">
        <v>0</v>
      </c>
      <c r="E519" s="234">
        <f t="shared" si="8"/>
        <v>0</v>
      </c>
      <c r="F519" s="383"/>
    </row>
    <row r="520" ht="16" customHeight="1" spans="1:6">
      <c r="A520" s="242" t="s">
        <v>585</v>
      </c>
      <c r="B520" s="381"/>
      <c r="C520" s="381"/>
      <c r="D520" s="381">
        <v>0</v>
      </c>
      <c r="E520" s="234">
        <f t="shared" si="8"/>
        <v>0</v>
      </c>
      <c r="F520" s="383"/>
    </row>
    <row r="521" ht="16" customHeight="1" spans="1:6">
      <c r="A521" s="242" t="s">
        <v>586</v>
      </c>
      <c r="B521" s="381"/>
      <c r="C521" s="381"/>
      <c r="D521" s="381">
        <v>0</v>
      </c>
      <c r="E521" s="234">
        <f t="shared" si="8"/>
        <v>0</v>
      </c>
      <c r="F521" s="383"/>
    </row>
    <row r="522" ht="16" customHeight="1" spans="1:6">
      <c r="A522" s="242" t="s">
        <v>587</v>
      </c>
      <c r="B522" s="381"/>
      <c r="C522" s="381"/>
      <c r="D522" s="381">
        <v>0</v>
      </c>
      <c r="E522" s="234">
        <f t="shared" si="8"/>
        <v>0</v>
      </c>
      <c r="F522" s="383"/>
    </row>
    <row r="523" ht="16" customHeight="1" spans="1:6">
      <c r="A523" s="242" t="s">
        <v>588</v>
      </c>
      <c r="B523" s="381"/>
      <c r="C523" s="381"/>
      <c r="D523" s="381">
        <v>0</v>
      </c>
      <c r="E523" s="234">
        <f t="shared" si="8"/>
        <v>0</v>
      </c>
      <c r="F523" s="383"/>
    </row>
    <row r="524" ht="16" customHeight="1" spans="1:6">
      <c r="A524" s="242" t="s">
        <v>589</v>
      </c>
      <c r="B524" s="381"/>
      <c r="C524" s="381">
        <v>4</v>
      </c>
      <c r="D524" s="381">
        <v>4</v>
      </c>
      <c r="E524" s="234">
        <f t="shared" si="8"/>
        <v>100</v>
      </c>
      <c r="F524" s="383"/>
    </row>
    <row r="525" ht="16" customHeight="1" spans="1:6">
      <c r="A525" s="242" t="s">
        <v>590</v>
      </c>
      <c r="B525" s="381"/>
      <c r="C525" s="381"/>
      <c r="D525" s="381">
        <v>0</v>
      </c>
      <c r="E525" s="234">
        <f t="shared" si="8"/>
        <v>0</v>
      </c>
      <c r="F525" s="383"/>
    </row>
    <row r="526" ht="16" customHeight="1" spans="1:6">
      <c r="A526" s="242" t="s">
        <v>591</v>
      </c>
      <c r="B526" s="381"/>
      <c r="C526" s="381"/>
      <c r="D526" s="381">
        <v>0</v>
      </c>
      <c r="E526" s="234">
        <f t="shared" si="8"/>
        <v>0</v>
      </c>
      <c r="F526" s="383"/>
    </row>
    <row r="527" ht="16" customHeight="1" spans="1:6">
      <c r="A527" s="237" t="s">
        <v>592</v>
      </c>
      <c r="B527" s="381">
        <v>0</v>
      </c>
      <c r="C527" s="381">
        <v>0</v>
      </c>
      <c r="D527" s="381">
        <f>SUM(D528:D535)</f>
        <v>0</v>
      </c>
      <c r="E527" s="234">
        <f t="shared" si="8"/>
        <v>0</v>
      </c>
      <c r="F527" s="234"/>
    </row>
    <row r="528" ht="16" customHeight="1" spans="1:6">
      <c r="A528" s="237" t="s">
        <v>246</v>
      </c>
      <c r="B528" s="381"/>
      <c r="C528" s="381"/>
      <c r="D528" s="381">
        <v>0</v>
      </c>
      <c r="E528" s="234">
        <f t="shared" si="8"/>
        <v>0</v>
      </c>
      <c r="F528" s="383"/>
    </row>
    <row r="529" ht="16" customHeight="1" spans="1:6">
      <c r="A529" s="237" t="s">
        <v>247</v>
      </c>
      <c r="B529" s="381"/>
      <c r="C529" s="381"/>
      <c r="D529" s="381">
        <v>0</v>
      </c>
      <c r="E529" s="234">
        <f t="shared" si="8"/>
        <v>0</v>
      </c>
      <c r="F529" s="383"/>
    </row>
    <row r="530" ht="16" customHeight="1" spans="1:6">
      <c r="A530" s="237" t="s">
        <v>248</v>
      </c>
      <c r="B530" s="381"/>
      <c r="C530" s="381"/>
      <c r="D530" s="381">
        <v>0</v>
      </c>
      <c r="E530" s="234">
        <f t="shared" si="8"/>
        <v>0</v>
      </c>
      <c r="F530" s="383"/>
    </row>
    <row r="531" ht="16" customHeight="1" spans="1:6">
      <c r="A531" s="237" t="s">
        <v>593</v>
      </c>
      <c r="B531" s="381"/>
      <c r="C531" s="381"/>
      <c r="D531" s="381">
        <v>0</v>
      </c>
      <c r="E531" s="234">
        <f t="shared" si="8"/>
        <v>0</v>
      </c>
      <c r="F531" s="383"/>
    </row>
    <row r="532" ht="16" customHeight="1" spans="1:6">
      <c r="A532" s="237" t="s">
        <v>594</v>
      </c>
      <c r="B532" s="381"/>
      <c r="C532" s="381"/>
      <c r="D532" s="381">
        <v>0</v>
      </c>
      <c r="E532" s="234">
        <f t="shared" si="8"/>
        <v>0</v>
      </c>
      <c r="F532" s="383"/>
    </row>
    <row r="533" ht="16" customHeight="1" spans="1:6">
      <c r="A533" s="237" t="s">
        <v>595</v>
      </c>
      <c r="B533" s="381"/>
      <c r="C533" s="381"/>
      <c r="D533" s="381">
        <v>0</v>
      </c>
      <c r="E533" s="234">
        <f t="shared" si="8"/>
        <v>0</v>
      </c>
      <c r="F533" s="383"/>
    </row>
    <row r="534" ht="16" customHeight="1" spans="1:6">
      <c r="A534" s="237" t="s">
        <v>596</v>
      </c>
      <c r="B534" s="381"/>
      <c r="C534" s="381"/>
      <c r="D534" s="381">
        <v>0</v>
      </c>
      <c r="E534" s="234">
        <f t="shared" si="8"/>
        <v>0</v>
      </c>
      <c r="F534" s="383"/>
    </row>
    <row r="535" ht="16" customHeight="1" spans="1:6">
      <c r="A535" s="237" t="s">
        <v>597</v>
      </c>
      <c r="B535" s="381"/>
      <c r="C535" s="381"/>
      <c r="D535" s="381">
        <v>0</v>
      </c>
      <c r="E535" s="234">
        <f t="shared" si="8"/>
        <v>0</v>
      </c>
      <c r="F535" s="383"/>
    </row>
    <row r="536" ht="16" customHeight="1" spans="1:6">
      <c r="A536" s="237" t="s">
        <v>598</v>
      </c>
      <c r="B536" s="381">
        <v>478</v>
      </c>
      <c r="C536" s="381">
        <f>SUM(C537:C543)</f>
        <v>1592</v>
      </c>
      <c r="D536" s="381">
        <f>SUM(D537:D543)</f>
        <v>1572</v>
      </c>
      <c r="E536" s="234">
        <f t="shared" si="8"/>
        <v>98.7437185929648</v>
      </c>
      <c r="F536" s="234"/>
    </row>
    <row r="537" ht="16" customHeight="1" spans="1:6">
      <c r="A537" s="237" t="s">
        <v>246</v>
      </c>
      <c r="B537" s="381"/>
      <c r="C537" s="381"/>
      <c r="D537" s="381">
        <v>0</v>
      </c>
      <c r="E537" s="234">
        <f t="shared" si="8"/>
        <v>0</v>
      </c>
      <c r="F537" s="383"/>
    </row>
    <row r="538" ht="16" customHeight="1" spans="1:6">
      <c r="A538" s="237" t="s">
        <v>247</v>
      </c>
      <c r="B538" s="381"/>
      <c r="C538" s="381"/>
      <c r="D538" s="381">
        <v>0</v>
      </c>
      <c r="E538" s="234">
        <f t="shared" si="8"/>
        <v>0</v>
      </c>
      <c r="F538" s="383"/>
    </row>
    <row r="539" ht="16" customHeight="1" spans="1:6">
      <c r="A539" s="237" t="s">
        <v>248</v>
      </c>
      <c r="B539" s="381"/>
      <c r="C539" s="381"/>
      <c r="D539" s="381">
        <v>0</v>
      </c>
      <c r="E539" s="234">
        <f t="shared" si="8"/>
        <v>0</v>
      </c>
      <c r="F539" s="383"/>
    </row>
    <row r="540" ht="16" customHeight="1" spans="1:6">
      <c r="A540" s="237" t="s">
        <v>599</v>
      </c>
      <c r="B540" s="381"/>
      <c r="C540" s="381"/>
      <c r="D540" s="381">
        <v>0</v>
      </c>
      <c r="E540" s="234">
        <f t="shared" si="8"/>
        <v>0</v>
      </c>
      <c r="F540" s="383"/>
    </row>
    <row r="541" ht="16" customHeight="1" spans="1:6">
      <c r="A541" s="237" t="s">
        <v>600</v>
      </c>
      <c r="B541" s="381"/>
      <c r="C541" s="381"/>
      <c r="D541" s="381">
        <v>0</v>
      </c>
      <c r="E541" s="234">
        <f t="shared" si="8"/>
        <v>0</v>
      </c>
      <c r="F541" s="383"/>
    </row>
    <row r="542" ht="16" customHeight="1" spans="1:6">
      <c r="A542" s="237" t="s">
        <v>601</v>
      </c>
      <c r="B542" s="381">
        <v>478</v>
      </c>
      <c r="C542" s="381">
        <v>1434</v>
      </c>
      <c r="D542" s="381">
        <v>1414</v>
      </c>
      <c r="E542" s="234">
        <f t="shared" si="8"/>
        <v>98.60529986053</v>
      </c>
      <c r="F542" s="383"/>
    </row>
    <row r="543" ht="16" customHeight="1" spans="1:6">
      <c r="A543" s="237" t="s">
        <v>602</v>
      </c>
      <c r="B543" s="381"/>
      <c r="C543" s="381">
        <v>158</v>
      </c>
      <c r="D543" s="381">
        <v>158</v>
      </c>
      <c r="E543" s="234">
        <f t="shared" si="8"/>
        <v>100</v>
      </c>
      <c r="F543" s="383"/>
    </row>
    <row r="544" ht="16" customHeight="1" spans="1:6">
      <c r="A544" s="242" t="s">
        <v>603</v>
      </c>
      <c r="B544" s="381">
        <v>72</v>
      </c>
      <c r="C544" s="381">
        <f>SUM(C545:C547)</f>
        <v>207</v>
      </c>
      <c r="D544" s="381">
        <f>SUM(D545:D547)</f>
        <v>207</v>
      </c>
      <c r="E544" s="234">
        <f t="shared" si="8"/>
        <v>100</v>
      </c>
      <c r="F544" s="234"/>
    </row>
    <row r="545" ht="16" customHeight="1" spans="1:6">
      <c r="A545" s="242" t="s">
        <v>604</v>
      </c>
      <c r="B545" s="381">
        <v>72</v>
      </c>
      <c r="C545" s="381">
        <v>7</v>
      </c>
      <c r="D545" s="381">
        <v>7</v>
      </c>
      <c r="E545" s="234">
        <f t="shared" si="8"/>
        <v>100</v>
      </c>
      <c r="F545" s="383"/>
    </row>
    <row r="546" ht="16" customHeight="1" spans="1:6">
      <c r="A546" s="242" t="s">
        <v>605</v>
      </c>
      <c r="B546" s="381"/>
      <c r="C546" s="381"/>
      <c r="D546" s="381">
        <v>0</v>
      </c>
      <c r="E546" s="234">
        <f t="shared" si="8"/>
        <v>0</v>
      </c>
      <c r="F546" s="383"/>
    </row>
    <row r="547" ht="16" customHeight="1" spans="1:6">
      <c r="A547" s="242" t="s">
        <v>606</v>
      </c>
      <c r="B547" s="381"/>
      <c r="C547" s="381">
        <v>200</v>
      </c>
      <c r="D547" s="381">
        <v>200</v>
      </c>
      <c r="E547" s="234">
        <f t="shared" si="8"/>
        <v>100</v>
      </c>
      <c r="F547" s="383"/>
    </row>
    <row r="548" ht="16" customHeight="1" spans="1:6">
      <c r="A548" s="243" t="s">
        <v>45</v>
      </c>
      <c r="B548" s="380">
        <v>60019</v>
      </c>
      <c r="C548" s="380">
        <f>SUM(C549,C568,C576,C578,C587,C591,C601,C610,C617,C625,C634,C640,C643,C646,C649,C652,C655,C659,C663,C671,C674)</f>
        <v>80907</v>
      </c>
      <c r="D548" s="380">
        <f>SUM(D549,D568,D576,D578,D587,D591,D601,D610,D617,D625,D634,D640,D643,D646,D649,D652,D655,D659,D663,D671,D674)</f>
        <v>77988</v>
      </c>
      <c r="E548" s="239">
        <f t="shared" si="8"/>
        <v>96.3921539545404</v>
      </c>
      <c r="F548" s="239">
        <v>-9.247687205446</v>
      </c>
    </row>
    <row r="549" ht="16" customHeight="1" spans="1:6">
      <c r="A549" s="242" t="s">
        <v>607</v>
      </c>
      <c r="B549" s="381">
        <v>7922</v>
      </c>
      <c r="C549" s="381">
        <f>SUM(C550:C567)</f>
        <v>11847</v>
      </c>
      <c r="D549" s="381">
        <f>SUM(D550:D567)</f>
        <v>10643</v>
      </c>
      <c r="E549" s="234">
        <f t="shared" si="8"/>
        <v>89.837089558538</v>
      </c>
      <c r="F549" s="234"/>
    </row>
    <row r="550" ht="16" customHeight="1" spans="1:6">
      <c r="A550" s="242" t="s">
        <v>246</v>
      </c>
      <c r="B550" s="381">
        <v>809</v>
      </c>
      <c r="C550" s="381">
        <v>1392</v>
      </c>
      <c r="D550" s="381">
        <v>1392</v>
      </c>
      <c r="E550" s="234">
        <f t="shared" si="8"/>
        <v>100</v>
      </c>
      <c r="F550" s="383"/>
    </row>
    <row r="551" ht="16" customHeight="1" spans="1:6">
      <c r="A551" s="242" t="s">
        <v>247</v>
      </c>
      <c r="B551" s="381">
        <v>61</v>
      </c>
      <c r="C551" s="381">
        <v>43</v>
      </c>
      <c r="D551" s="381">
        <v>43</v>
      </c>
      <c r="E551" s="234">
        <f t="shared" si="8"/>
        <v>100</v>
      </c>
      <c r="F551" s="383"/>
    </row>
    <row r="552" ht="16" customHeight="1" spans="1:6">
      <c r="A552" s="242" t="s">
        <v>248</v>
      </c>
      <c r="B552" s="381">
        <v>0</v>
      </c>
      <c r="C552" s="381">
        <v>0</v>
      </c>
      <c r="D552" s="381">
        <v>0</v>
      </c>
      <c r="E552" s="234">
        <f t="shared" si="8"/>
        <v>0</v>
      </c>
      <c r="F552" s="383"/>
    </row>
    <row r="553" ht="16" customHeight="1" spans="1:6">
      <c r="A553" s="242" t="s">
        <v>608</v>
      </c>
      <c r="B553" s="381">
        <v>0</v>
      </c>
      <c r="C553" s="381">
        <v>0</v>
      </c>
      <c r="D553" s="381">
        <v>0</v>
      </c>
      <c r="E553" s="234">
        <f t="shared" si="8"/>
        <v>0</v>
      </c>
      <c r="F553" s="383"/>
    </row>
    <row r="554" ht="16" customHeight="1" spans="1:6">
      <c r="A554" s="242" t="s">
        <v>609</v>
      </c>
      <c r="B554" s="381">
        <v>0</v>
      </c>
      <c r="C554" s="381">
        <v>12</v>
      </c>
      <c r="D554" s="381">
        <v>12</v>
      </c>
      <c r="E554" s="234">
        <f t="shared" si="8"/>
        <v>100</v>
      </c>
      <c r="F554" s="383"/>
    </row>
    <row r="555" ht="16" customHeight="1" spans="1:6">
      <c r="A555" s="242" t="s">
        <v>610</v>
      </c>
      <c r="B555" s="381">
        <v>17</v>
      </c>
      <c r="C555" s="381">
        <v>20</v>
      </c>
      <c r="D555" s="381">
        <v>20</v>
      </c>
      <c r="E555" s="234">
        <f t="shared" si="8"/>
        <v>100</v>
      </c>
      <c r="F555" s="383"/>
    </row>
    <row r="556" ht="16" customHeight="1" spans="1:6">
      <c r="A556" s="242" t="s">
        <v>611</v>
      </c>
      <c r="B556" s="381">
        <v>30</v>
      </c>
      <c r="C556" s="381">
        <v>54</v>
      </c>
      <c r="D556" s="381">
        <v>54</v>
      </c>
      <c r="E556" s="234">
        <f t="shared" si="8"/>
        <v>100</v>
      </c>
      <c r="F556" s="383"/>
    </row>
    <row r="557" ht="16" customHeight="1" spans="1:6">
      <c r="A557" s="242" t="s">
        <v>287</v>
      </c>
      <c r="B557" s="381">
        <v>0</v>
      </c>
      <c r="C557" s="381">
        <v>7</v>
      </c>
      <c r="D557" s="381">
        <v>7</v>
      </c>
      <c r="E557" s="234">
        <f t="shared" si="8"/>
        <v>100</v>
      </c>
      <c r="F557" s="383"/>
    </row>
    <row r="558" ht="16" customHeight="1" spans="1:6">
      <c r="A558" s="242" t="s">
        <v>612</v>
      </c>
      <c r="B558" s="381">
        <v>6639</v>
      </c>
      <c r="C558" s="381">
        <f>8725+1195</f>
        <v>9920</v>
      </c>
      <c r="D558" s="381">
        <v>8725</v>
      </c>
      <c r="E558" s="234">
        <f t="shared" si="8"/>
        <v>87.9536290322581</v>
      </c>
      <c r="F558" s="383"/>
    </row>
    <row r="559" ht="16" customHeight="1" spans="1:6">
      <c r="A559" s="242" t="s">
        <v>613</v>
      </c>
      <c r="B559" s="381">
        <v>0</v>
      </c>
      <c r="C559" s="381">
        <v>0</v>
      </c>
      <c r="D559" s="381">
        <v>0</v>
      </c>
      <c r="E559" s="234">
        <f t="shared" si="8"/>
        <v>0</v>
      </c>
      <c r="F559" s="383"/>
    </row>
    <row r="560" ht="16" customHeight="1" spans="1:6">
      <c r="A560" s="242" t="s">
        <v>614</v>
      </c>
      <c r="B560" s="381">
        <v>0</v>
      </c>
      <c r="C560" s="381">
        <v>0</v>
      </c>
      <c r="D560" s="381">
        <v>0</v>
      </c>
      <c r="E560" s="234">
        <f t="shared" si="8"/>
        <v>0</v>
      </c>
      <c r="F560" s="383"/>
    </row>
    <row r="561" ht="16" customHeight="1" spans="1:6">
      <c r="A561" s="242" t="s">
        <v>615</v>
      </c>
      <c r="B561" s="381">
        <v>0</v>
      </c>
      <c r="C561" s="381">
        <v>10</v>
      </c>
      <c r="D561" s="381">
        <v>10</v>
      </c>
      <c r="E561" s="234">
        <f t="shared" si="8"/>
        <v>100</v>
      </c>
      <c r="F561" s="383"/>
    </row>
    <row r="562" ht="16" customHeight="1" spans="1:6">
      <c r="A562" s="242" t="s">
        <v>616</v>
      </c>
      <c r="B562" s="381">
        <v>0</v>
      </c>
      <c r="C562" s="381">
        <v>0</v>
      </c>
      <c r="D562" s="381">
        <v>0</v>
      </c>
      <c r="E562" s="234">
        <f t="shared" si="8"/>
        <v>0</v>
      </c>
      <c r="F562" s="383"/>
    </row>
    <row r="563" ht="16" customHeight="1" spans="1:6">
      <c r="A563" s="242" t="s">
        <v>617</v>
      </c>
      <c r="B563" s="381">
        <v>0</v>
      </c>
      <c r="C563" s="381">
        <v>0</v>
      </c>
      <c r="D563" s="381">
        <v>0</v>
      </c>
      <c r="E563" s="234">
        <f t="shared" si="8"/>
        <v>0</v>
      </c>
      <c r="F563" s="383"/>
    </row>
    <row r="564" ht="16" customHeight="1" spans="1:6">
      <c r="A564" s="242" t="s">
        <v>618</v>
      </c>
      <c r="B564" s="381">
        <v>0</v>
      </c>
      <c r="C564" s="381">
        <v>0</v>
      </c>
      <c r="D564" s="381">
        <v>0</v>
      </c>
      <c r="E564" s="234">
        <f t="shared" si="8"/>
        <v>0</v>
      </c>
      <c r="F564" s="383"/>
    </row>
    <row r="565" ht="16" customHeight="1" spans="1:6">
      <c r="A565" s="242" t="s">
        <v>619</v>
      </c>
      <c r="B565" s="381">
        <v>160</v>
      </c>
      <c r="C565" s="381">
        <v>210</v>
      </c>
      <c r="D565" s="381">
        <v>210</v>
      </c>
      <c r="E565" s="234">
        <f t="shared" si="8"/>
        <v>100</v>
      </c>
      <c r="F565" s="383"/>
    </row>
    <row r="566" ht="16" customHeight="1" spans="1:6">
      <c r="A566" s="242" t="s">
        <v>255</v>
      </c>
      <c r="B566" s="381">
        <v>206</v>
      </c>
      <c r="C566" s="381">
        <f>156+9</f>
        <v>165</v>
      </c>
      <c r="D566" s="381">
        <v>156</v>
      </c>
      <c r="E566" s="234">
        <f t="shared" si="8"/>
        <v>94.5454545454545</v>
      </c>
      <c r="F566" s="383"/>
    </row>
    <row r="567" ht="16" customHeight="1" spans="1:6">
      <c r="A567" s="242" t="s">
        <v>620</v>
      </c>
      <c r="B567" s="381">
        <v>0</v>
      </c>
      <c r="C567" s="381">
        <v>14</v>
      </c>
      <c r="D567" s="381">
        <v>14</v>
      </c>
      <c r="E567" s="234">
        <f t="shared" si="8"/>
        <v>100</v>
      </c>
      <c r="F567" s="383"/>
    </row>
    <row r="568" ht="16" customHeight="1" spans="1:6">
      <c r="A568" s="242" t="s">
        <v>621</v>
      </c>
      <c r="B568" s="381">
        <v>348</v>
      </c>
      <c r="C568" s="381">
        <v>1143</v>
      </c>
      <c r="D568" s="381">
        <f>SUM(D569:D575)</f>
        <v>1130</v>
      </c>
      <c r="E568" s="234">
        <f t="shared" si="8"/>
        <v>98.8626421697288</v>
      </c>
      <c r="F568" s="234"/>
    </row>
    <row r="569" ht="16" customHeight="1" spans="1:6">
      <c r="A569" s="242" t="s">
        <v>246</v>
      </c>
      <c r="B569" s="381">
        <v>168</v>
      </c>
      <c r="C569" s="381">
        <v>200</v>
      </c>
      <c r="D569" s="381">
        <v>200</v>
      </c>
      <c r="E569" s="234">
        <f t="shared" si="8"/>
        <v>100</v>
      </c>
      <c r="F569" s="383"/>
    </row>
    <row r="570" ht="16" customHeight="1" spans="1:6">
      <c r="A570" s="242" t="s">
        <v>247</v>
      </c>
      <c r="B570" s="381">
        <v>0</v>
      </c>
      <c r="C570" s="381">
        <v>23</v>
      </c>
      <c r="D570" s="381">
        <v>23</v>
      </c>
      <c r="E570" s="234">
        <f t="shared" si="8"/>
        <v>100</v>
      </c>
      <c r="F570" s="383"/>
    </row>
    <row r="571" ht="16" customHeight="1" spans="1:6">
      <c r="A571" s="242" t="s">
        <v>248</v>
      </c>
      <c r="B571" s="381">
        <v>0</v>
      </c>
      <c r="C571" s="381">
        <v>0</v>
      </c>
      <c r="D571" s="381">
        <v>0</v>
      </c>
      <c r="E571" s="234">
        <f t="shared" si="8"/>
        <v>0</v>
      </c>
      <c r="F571" s="383"/>
    </row>
    <row r="572" ht="16" customHeight="1" spans="1:6">
      <c r="A572" s="242" t="s">
        <v>622</v>
      </c>
      <c r="B572" s="381">
        <v>0</v>
      </c>
      <c r="C572" s="381">
        <v>0</v>
      </c>
      <c r="D572" s="381">
        <v>0</v>
      </c>
      <c r="E572" s="234">
        <f t="shared" si="8"/>
        <v>0</v>
      </c>
      <c r="F572" s="383"/>
    </row>
    <row r="573" ht="16" customHeight="1" spans="1:6">
      <c r="A573" s="242" t="s">
        <v>623</v>
      </c>
      <c r="B573" s="381">
        <v>35</v>
      </c>
      <c r="C573" s="381">
        <v>33</v>
      </c>
      <c r="D573" s="381">
        <v>33</v>
      </c>
      <c r="E573" s="234">
        <f t="shared" si="8"/>
        <v>100</v>
      </c>
      <c r="F573" s="383"/>
    </row>
    <row r="574" ht="16" customHeight="1" spans="1:6">
      <c r="A574" s="242" t="s">
        <v>624</v>
      </c>
      <c r="B574" s="381">
        <v>0</v>
      </c>
      <c r="C574" s="381">
        <v>0</v>
      </c>
      <c r="D574" s="381">
        <v>0</v>
      </c>
      <c r="E574" s="234">
        <f t="shared" si="8"/>
        <v>0</v>
      </c>
      <c r="F574" s="383"/>
    </row>
    <row r="575" ht="16" customHeight="1" spans="1:6">
      <c r="A575" s="242" t="s">
        <v>625</v>
      </c>
      <c r="B575" s="381">
        <v>145</v>
      </c>
      <c r="C575" s="381">
        <f>874+13</f>
        <v>887</v>
      </c>
      <c r="D575" s="381">
        <v>874</v>
      </c>
      <c r="E575" s="234">
        <f t="shared" si="8"/>
        <v>98.5343855693348</v>
      </c>
      <c r="F575" s="383"/>
    </row>
    <row r="576" ht="16" customHeight="1" spans="1:6">
      <c r="A576" s="242" t="s">
        <v>626</v>
      </c>
      <c r="B576" s="381">
        <v>0</v>
      </c>
      <c r="C576" s="381">
        <v>0</v>
      </c>
      <c r="D576" s="381">
        <f>D577</f>
        <v>0</v>
      </c>
      <c r="E576" s="234">
        <f t="shared" si="8"/>
        <v>0</v>
      </c>
      <c r="F576" s="234"/>
    </row>
    <row r="577" ht="16" customHeight="1" spans="1:6">
      <c r="A577" s="242" t="s">
        <v>627</v>
      </c>
      <c r="B577" s="381"/>
      <c r="C577" s="381"/>
      <c r="D577" s="381">
        <v>0</v>
      </c>
      <c r="E577" s="234">
        <f t="shared" si="8"/>
        <v>0</v>
      </c>
      <c r="F577" s="383"/>
    </row>
    <row r="578" ht="16" customHeight="1" spans="1:6">
      <c r="A578" s="242" t="s">
        <v>628</v>
      </c>
      <c r="B578" s="381">
        <v>14944</v>
      </c>
      <c r="C578" s="381">
        <v>23633</v>
      </c>
      <c r="D578" s="381">
        <f>SUM(D579:D586)</f>
        <v>23518</v>
      </c>
      <c r="E578" s="234">
        <f t="shared" si="8"/>
        <v>99.5133922904413</v>
      </c>
      <c r="F578" s="234"/>
    </row>
    <row r="579" ht="16" customHeight="1" spans="1:6">
      <c r="A579" s="242" t="s">
        <v>629</v>
      </c>
      <c r="B579" s="381">
        <v>55</v>
      </c>
      <c r="C579" s="381">
        <v>77</v>
      </c>
      <c r="D579" s="381">
        <v>77</v>
      </c>
      <c r="E579" s="234">
        <f t="shared" si="8"/>
        <v>100</v>
      </c>
      <c r="F579" s="383"/>
    </row>
    <row r="580" ht="16" customHeight="1" spans="1:6">
      <c r="A580" s="242" t="s">
        <v>630</v>
      </c>
      <c r="B580" s="381">
        <v>0</v>
      </c>
      <c r="C580" s="381">
        <v>0</v>
      </c>
      <c r="D580" s="381">
        <v>0</v>
      </c>
      <c r="E580" s="234">
        <f t="shared" si="8"/>
        <v>0</v>
      </c>
      <c r="F580" s="383"/>
    </row>
    <row r="581" ht="16" customHeight="1" spans="1:6">
      <c r="A581" s="242" t="s">
        <v>631</v>
      </c>
      <c r="B581" s="381">
        <v>0</v>
      </c>
      <c r="C581" s="381">
        <v>0</v>
      </c>
      <c r="D581" s="381">
        <v>0</v>
      </c>
      <c r="E581" s="234">
        <f t="shared" ref="E581:E644" si="9">IFERROR(D581/C581*100,)</f>
        <v>0</v>
      </c>
      <c r="F581" s="383"/>
    </row>
    <row r="582" ht="16" customHeight="1" spans="1:6">
      <c r="A582" s="242" t="s">
        <v>632</v>
      </c>
      <c r="B582" s="381">
        <v>13068</v>
      </c>
      <c r="C582" s="381">
        <v>22492</v>
      </c>
      <c r="D582" s="381">
        <v>22492</v>
      </c>
      <c r="E582" s="234">
        <f t="shared" si="9"/>
        <v>100</v>
      </c>
      <c r="F582" s="383"/>
    </row>
    <row r="583" ht="16" customHeight="1" spans="1:6">
      <c r="A583" s="242" t="s">
        <v>633</v>
      </c>
      <c r="B583" s="381">
        <v>1763</v>
      </c>
      <c r="C583" s="381">
        <v>949</v>
      </c>
      <c r="D583" s="381">
        <v>834</v>
      </c>
      <c r="E583" s="234">
        <f t="shared" si="9"/>
        <v>87.881981032666</v>
      </c>
      <c r="F583" s="383"/>
    </row>
    <row r="584" ht="16" customHeight="1" spans="1:6">
      <c r="A584" s="242" t="s">
        <v>634</v>
      </c>
      <c r="B584" s="381">
        <v>0</v>
      </c>
      <c r="C584" s="381">
        <v>0</v>
      </c>
      <c r="D584" s="381">
        <v>0</v>
      </c>
      <c r="E584" s="234">
        <f t="shared" si="9"/>
        <v>0</v>
      </c>
      <c r="F584" s="383"/>
    </row>
    <row r="585" ht="16" customHeight="1" spans="1:6">
      <c r="A585" s="242" t="s">
        <v>635</v>
      </c>
      <c r="B585" s="381">
        <v>56</v>
      </c>
      <c r="C585" s="381">
        <v>115</v>
      </c>
      <c r="D585" s="381">
        <v>115</v>
      </c>
      <c r="E585" s="234">
        <f t="shared" si="9"/>
        <v>100</v>
      </c>
      <c r="F585" s="383"/>
    </row>
    <row r="586" ht="16" customHeight="1" spans="1:6">
      <c r="A586" s="242" t="s">
        <v>636</v>
      </c>
      <c r="B586" s="381">
        <v>2</v>
      </c>
      <c r="C586" s="381">
        <v>0</v>
      </c>
      <c r="D586" s="381">
        <v>0</v>
      </c>
      <c r="E586" s="234">
        <f t="shared" si="9"/>
        <v>0</v>
      </c>
      <c r="F586" s="383"/>
    </row>
    <row r="587" ht="16" customHeight="1" spans="1:6">
      <c r="A587" s="242" t="s">
        <v>637</v>
      </c>
      <c r="B587" s="381">
        <v>0</v>
      </c>
      <c r="C587" s="381">
        <v>0</v>
      </c>
      <c r="D587" s="381">
        <f>SUM(D588:D590)</f>
        <v>0</v>
      </c>
      <c r="E587" s="234">
        <f t="shared" si="9"/>
        <v>0</v>
      </c>
      <c r="F587" s="234"/>
    </row>
    <row r="588" ht="16" customHeight="1" spans="1:6">
      <c r="A588" s="242" t="s">
        <v>638</v>
      </c>
      <c r="B588" s="381"/>
      <c r="C588" s="381"/>
      <c r="D588" s="381">
        <v>0</v>
      </c>
      <c r="E588" s="234">
        <f t="shared" si="9"/>
        <v>0</v>
      </c>
      <c r="F588" s="383"/>
    </row>
    <row r="589" ht="16" customHeight="1" spans="1:6">
      <c r="A589" s="242" t="s">
        <v>639</v>
      </c>
      <c r="B589" s="381"/>
      <c r="C589" s="381"/>
      <c r="D589" s="381">
        <v>0</v>
      </c>
      <c r="E589" s="234">
        <f t="shared" si="9"/>
        <v>0</v>
      </c>
      <c r="F589" s="383"/>
    </row>
    <row r="590" ht="16" customHeight="1" spans="1:6">
      <c r="A590" s="242" t="s">
        <v>640</v>
      </c>
      <c r="B590" s="381"/>
      <c r="C590" s="381"/>
      <c r="D590" s="381">
        <v>0</v>
      </c>
      <c r="E590" s="234">
        <f t="shared" si="9"/>
        <v>0</v>
      </c>
      <c r="F590" s="383"/>
    </row>
    <row r="591" ht="16" customHeight="1" spans="1:6">
      <c r="A591" s="242" t="s">
        <v>641</v>
      </c>
      <c r="B591" s="381">
        <v>2073</v>
      </c>
      <c r="C591" s="381">
        <f>SUM(C592:C600)</f>
        <v>5362</v>
      </c>
      <c r="D591" s="381">
        <f>SUM(D592:D600)</f>
        <v>5235</v>
      </c>
      <c r="E591" s="234">
        <f t="shared" si="9"/>
        <v>97.6314807907497</v>
      </c>
      <c r="F591" s="234"/>
    </row>
    <row r="592" ht="16" customHeight="1" spans="1:6">
      <c r="A592" s="242" t="s">
        <v>642</v>
      </c>
      <c r="B592" s="381"/>
      <c r="C592" s="381">
        <v>2340</v>
      </c>
      <c r="D592" s="381">
        <v>2340</v>
      </c>
      <c r="E592" s="234">
        <f t="shared" si="9"/>
        <v>100</v>
      </c>
      <c r="F592" s="383"/>
    </row>
    <row r="593" ht="16" customHeight="1" spans="1:6">
      <c r="A593" s="242" t="s">
        <v>643</v>
      </c>
      <c r="B593" s="381"/>
      <c r="C593" s="381">
        <v>96</v>
      </c>
      <c r="D593" s="381">
        <v>96</v>
      </c>
      <c r="E593" s="234">
        <f t="shared" si="9"/>
        <v>100</v>
      </c>
      <c r="F593" s="383"/>
    </row>
    <row r="594" ht="16" customHeight="1" spans="1:6">
      <c r="A594" s="242" t="s">
        <v>644</v>
      </c>
      <c r="B594" s="381"/>
      <c r="C594" s="381">
        <v>0</v>
      </c>
      <c r="D594" s="381">
        <v>0</v>
      </c>
      <c r="E594" s="234">
        <f t="shared" si="9"/>
        <v>0</v>
      </c>
      <c r="F594" s="383"/>
    </row>
    <row r="595" ht="16" customHeight="1" spans="1:6">
      <c r="A595" s="242" t="s">
        <v>645</v>
      </c>
      <c r="B595" s="381"/>
      <c r="C595" s="381">
        <v>2000</v>
      </c>
      <c r="D595" s="381">
        <v>2000</v>
      </c>
      <c r="E595" s="234">
        <f t="shared" si="9"/>
        <v>100</v>
      </c>
      <c r="F595" s="383"/>
    </row>
    <row r="596" ht="16" customHeight="1" spans="1:6">
      <c r="A596" s="242" t="s">
        <v>646</v>
      </c>
      <c r="B596" s="381"/>
      <c r="C596" s="381">
        <v>0</v>
      </c>
      <c r="D596" s="381">
        <v>0</v>
      </c>
      <c r="E596" s="234">
        <f t="shared" si="9"/>
        <v>0</v>
      </c>
      <c r="F596" s="383"/>
    </row>
    <row r="597" ht="16" customHeight="1" spans="1:6">
      <c r="A597" s="242" t="s">
        <v>647</v>
      </c>
      <c r="B597" s="381"/>
      <c r="C597" s="381">
        <v>0</v>
      </c>
      <c r="D597" s="381">
        <v>0</v>
      </c>
      <c r="E597" s="234">
        <f t="shared" si="9"/>
        <v>0</v>
      </c>
      <c r="F597" s="383"/>
    </row>
    <row r="598" ht="16" customHeight="1" spans="1:6">
      <c r="A598" s="242" t="s">
        <v>648</v>
      </c>
      <c r="B598" s="381"/>
      <c r="C598" s="381">
        <v>0</v>
      </c>
      <c r="D598" s="381">
        <v>0</v>
      </c>
      <c r="E598" s="234">
        <f t="shared" si="9"/>
        <v>0</v>
      </c>
      <c r="F598" s="383"/>
    </row>
    <row r="599" ht="16" customHeight="1" spans="1:6">
      <c r="A599" s="242" t="s">
        <v>649</v>
      </c>
      <c r="B599" s="381"/>
      <c r="C599" s="381">
        <v>0</v>
      </c>
      <c r="D599" s="381">
        <v>0</v>
      </c>
      <c r="E599" s="234">
        <f t="shared" si="9"/>
        <v>0</v>
      </c>
      <c r="F599" s="383"/>
    </row>
    <row r="600" ht="16" customHeight="1" spans="1:6">
      <c r="A600" s="242" t="s">
        <v>650</v>
      </c>
      <c r="B600" s="381">
        <v>2073</v>
      </c>
      <c r="C600" s="381">
        <f>799+127</f>
        <v>926</v>
      </c>
      <c r="D600" s="381">
        <v>799</v>
      </c>
      <c r="E600" s="234">
        <f t="shared" si="9"/>
        <v>86.2850971922246</v>
      </c>
      <c r="F600" s="383"/>
    </row>
    <row r="601" ht="16" customHeight="1" spans="1:6">
      <c r="A601" s="242" t="s">
        <v>651</v>
      </c>
      <c r="B601" s="381">
        <v>5022</v>
      </c>
      <c r="C601" s="381">
        <f>SUM(C602:C609)</f>
        <v>8237</v>
      </c>
      <c r="D601" s="381">
        <f>SUM(D602:D609)</f>
        <v>7616</v>
      </c>
      <c r="E601" s="234">
        <f t="shared" si="9"/>
        <v>92.4608473958966</v>
      </c>
      <c r="F601" s="234"/>
    </row>
    <row r="602" ht="16" customHeight="1" spans="1:6">
      <c r="A602" s="242" t="s">
        <v>652</v>
      </c>
      <c r="B602" s="381">
        <v>251</v>
      </c>
      <c r="C602" s="381">
        <v>277</v>
      </c>
      <c r="D602" s="381">
        <v>277</v>
      </c>
      <c r="E602" s="234">
        <f t="shared" si="9"/>
        <v>100</v>
      </c>
      <c r="F602" s="383"/>
    </row>
    <row r="603" ht="16" customHeight="1" spans="1:6">
      <c r="A603" s="242" t="s">
        <v>653</v>
      </c>
      <c r="B603" s="381">
        <v>1306</v>
      </c>
      <c r="C603" s="381">
        <f>1715+14</f>
        <v>1729</v>
      </c>
      <c r="D603" s="381">
        <v>1715</v>
      </c>
      <c r="E603" s="234">
        <f t="shared" si="9"/>
        <v>99.1902834008097</v>
      </c>
      <c r="F603" s="383"/>
    </row>
    <row r="604" ht="16" customHeight="1" spans="1:6">
      <c r="A604" s="242" t="s">
        <v>654</v>
      </c>
      <c r="B604" s="381">
        <v>2162</v>
      </c>
      <c r="C604" s="381">
        <v>4298</v>
      </c>
      <c r="D604" s="381">
        <v>4298</v>
      </c>
      <c r="E604" s="234">
        <f t="shared" si="9"/>
        <v>100</v>
      </c>
      <c r="F604" s="383"/>
    </row>
    <row r="605" ht="16" customHeight="1" spans="1:6">
      <c r="A605" s="242" t="s">
        <v>655</v>
      </c>
      <c r="B605" s="381">
        <v>0</v>
      </c>
      <c r="C605" s="381">
        <v>608</v>
      </c>
      <c r="D605" s="381">
        <v>608</v>
      </c>
      <c r="E605" s="234">
        <f t="shared" si="9"/>
        <v>100</v>
      </c>
      <c r="F605" s="383"/>
    </row>
    <row r="606" ht="16" customHeight="1" spans="1:6">
      <c r="A606" s="242" t="s">
        <v>656</v>
      </c>
      <c r="B606" s="381">
        <v>236</v>
      </c>
      <c r="C606" s="381">
        <v>232</v>
      </c>
      <c r="D606" s="381">
        <v>232</v>
      </c>
      <c r="E606" s="234">
        <f t="shared" si="9"/>
        <v>100</v>
      </c>
      <c r="F606" s="383"/>
    </row>
    <row r="607" ht="16" customHeight="1" spans="1:6">
      <c r="A607" s="242" t="s">
        <v>657</v>
      </c>
      <c r="B607" s="381">
        <v>0</v>
      </c>
      <c r="C607" s="381">
        <v>0</v>
      </c>
      <c r="D607" s="381">
        <v>0</v>
      </c>
      <c r="E607" s="234">
        <f t="shared" si="9"/>
        <v>0</v>
      </c>
      <c r="F607" s="383"/>
    </row>
    <row r="608" ht="16" customHeight="1" spans="1:6">
      <c r="A608" s="242" t="s">
        <v>658</v>
      </c>
      <c r="B608" s="381">
        <v>0</v>
      </c>
      <c r="C608" s="381">
        <v>0</v>
      </c>
      <c r="D608" s="381">
        <v>0</v>
      </c>
      <c r="E608" s="234">
        <f t="shared" si="9"/>
        <v>0</v>
      </c>
      <c r="F608" s="383"/>
    </row>
    <row r="609" ht="16" customHeight="1" spans="1:6">
      <c r="A609" s="242" t="s">
        <v>659</v>
      </c>
      <c r="B609" s="381">
        <v>1067</v>
      </c>
      <c r="C609" s="381">
        <f>486+607</f>
        <v>1093</v>
      </c>
      <c r="D609" s="381">
        <v>486</v>
      </c>
      <c r="E609" s="234">
        <f t="shared" si="9"/>
        <v>44.4647758462946</v>
      </c>
      <c r="F609" s="383"/>
    </row>
    <row r="610" ht="16" customHeight="1" spans="1:6">
      <c r="A610" s="242" t="s">
        <v>660</v>
      </c>
      <c r="B610" s="381">
        <v>608</v>
      </c>
      <c r="C610" s="381">
        <f>SUM(C611:C616)</f>
        <v>1927</v>
      </c>
      <c r="D610" s="381">
        <f>SUM(D611:D616)</f>
        <v>1927</v>
      </c>
      <c r="E610" s="234">
        <f t="shared" si="9"/>
        <v>100</v>
      </c>
      <c r="F610" s="234"/>
    </row>
    <row r="611" ht="16" customHeight="1" spans="1:6">
      <c r="A611" s="242" t="s">
        <v>661</v>
      </c>
      <c r="B611" s="381">
        <v>0</v>
      </c>
      <c r="C611" s="381">
        <v>65</v>
      </c>
      <c r="D611" s="381">
        <v>65</v>
      </c>
      <c r="E611" s="234">
        <f t="shared" si="9"/>
        <v>100</v>
      </c>
      <c r="F611" s="383"/>
    </row>
    <row r="612" ht="16" customHeight="1" spans="1:6">
      <c r="A612" s="242" t="s">
        <v>662</v>
      </c>
      <c r="B612" s="381">
        <v>42</v>
      </c>
      <c r="C612" s="381">
        <v>0</v>
      </c>
      <c r="D612" s="381">
        <v>0</v>
      </c>
      <c r="E612" s="234">
        <f t="shared" si="9"/>
        <v>0</v>
      </c>
      <c r="F612" s="383"/>
    </row>
    <row r="613" ht="16" customHeight="1" spans="1:6">
      <c r="A613" s="242" t="s">
        <v>663</v>
      </c>
      <c r="B613" s="381">
        <v>60</v>
      </c>
      <c r="C613" s="381">
        <v>140</v>
      </c>
      <c r="D613" s="381">
        <v>140</v>
      </c>
      <c r="E613" s="234">
        <f t="shared" si="9"/>
        <v>100</v>
      </c>
      <c r="F613" s="383"/>
    </row>
    <row r="614" ht="16" customHeight="1" spans="1:6">
      <c r="A614" s="242" t="s">
        <v>664</v>
      </c>
      <c r="B614" s="381">
        <v>50</v>
      </c>
      <c r="C614" s="381">
        <v>99</v>
      </c>
      <c r="D614" s="381">
        <v>99</v>
      </c>
      <c r="E614" s="234">
        <f t="shared" si="9"/>
        <v>100</v>
      </c>
      <c r="F614" s="383"/>
    </row>
    <row r="615" ht="16" customHeight="1" spans="1:6">
      <c r="A615" s="242" t="s">
        <v>665</v>
      </c>
      <c r="B615" s="381">
        <v>0</v>
      </c>
      <c r="C615" s="381">
        <v>25</v>
      </c>
      <c r="D615" s="381">
        <v>25</v>
      </c>
      <c r="E615" s="234">
        <f t="shared" si="9"/>
        <v>100</v>
      </c>
      <c r="F615" s="383"/>
    </row>
    <row r="616" ht="16" customHeight="1" spans="1:6">
      <c r="A616" s="242" t="s">
        <v>666</v>
      </c>
      <c r="B616" s="381">
        <v>456</v>
      </c>
      <c r="C616" s="381">
        <v>1598</v>
      </c>
      <c r="D616" s="381">
        <v>1598</v>
      </c>
      <c r="E616" s="234">
        <f t="shared" si="9"/>
        <v>100</v>
      </c>
      <c r="F616" s="383"/>
    </row>
    <row r="617" ht="16" customHeight="1" spans="1:6">
      <c r="A617" s="242" t="s">
        <v>667</v>
      </c>
      <c r="B617" s="381">
        <v>1323</v>
      </c>
      <c r="C617" s="381">
        <v>1834</v>
      </c>
      <c r="D617" s="381">
        <f>SUM(D618:D624)</f>
        <v>1795</v>
      </c>
      <c r="E617" s="234">
        <f t="shared" si="9"/>
        <v>97.8735005452563</v>
      </c>
      <c r="F617" s="234"/>
    </row>
    <row r="618" ht="16" customHeight="1" spans="1:6">
      <c r="A618" s="242" t="s">
        <v>668</v>
      </c>
      <c r="B618" s="381">
        <v>288</v>
      </c>
      <c r="C618" s="381">
        <v>452</v>
      </c>
      <c r="D618" s="381">
        <v>452</v>
      </c>
      <c r="E618" s="234">
        <f t="shared" si="9"/>
        <v>100</v>
      </c>
      <c r="F618" s="383"/>
    </row>
    <row r="619" ht="16" customHeight="1" spans="1:6">
      <c r="A619" s="242" t="s">
        <v>669</v>
      </c>
      <c r="B619" s="381">
        <v>38</v>
      </c>
      <c r="C619" s="381">
        <v>52</v>
      </c>
      <c r="D619" s="381">
        <v>52</v>
      </c>
      <c r="E619" s="234">
        <f t="shared" si="9"/>
        <v>100</v>
      </c>
      <c r="F619" s="383"/>
    </row>
    <row r="620" ht="16" customHeight="1" spans="1:6">
      <c r="A620" s="242" t="s">
        <v>670</v>
      </c>
      <c r="B620" s="381">
        <v>0</v>
      </c>
      <c r="C620" s="381">
        <v>0</v>
      </c>
      <c r="D620" s="381">
        <v>0</v>
      </c>
      <c r="E620" s="234">
        <f t="shared" si="9"/>
        <v>0</v>
      </c>
      <c r="F620" s="383"/>
    </row>
    <row r="621" ht="16" customHeight="1" spans="1:6">
      <c r="A621" s="242" t="s">
        <v>671</v>
      </c>
      <c r="B621" s="381">
        <v>85</v>
      </c>
      <c r="C621" s="381">
        <f>163+27</f>
        <v>190</v>
      </c>
      <c r="D621" s="381">
        <v>163</v>
      </c>
      <c r="E621" s="234">
        <f t="shared" si="9"/>
        <v>85.7894736842105</v>
      </c>
      <c r="F621" s="383"/>
    </row>
    <row r="622" ht="16" customHeight="1" spans="1:6">
      <c r="A622" s="242" t="s">
        <v>672</v>
      </c>
      <c r="B622" s="381">
        <v>37</v>
      </c>
      <c r="C622" s="381">
        <f>59+3</f>
        <v>62</v>
      </c>
      <c r="D622" s="381">
        <v>59</v>
      </c>
      <c r="E622" s="234">
        <f t="shared" si="9"/>
        <v>95.1612903225807</v>
      </c>
      <c r="F622" s="383"/>
    </row>
    <row r="623" ht="16" customHeight="1" spans="1:6">
      <c r="A623" s="242" t="s">
        <v>673</v>
      </c>
      <c r="B623" s="381">
        <v>620</v>
      </c>
      <c r="C623" s="381">
        <v>1069</v>
      </c>
      <c r="D623" s="381">
        <v>1069</v>
      </c>
      <c r="E623" s="234">
        <f t="shared" si="9"/>
        <v>100</v>
      </c>
      <c r="F623" s="383"/>
    </row>
    <row r="624" ht="16" customHeight="1" spans="1:6">
      <c r="A624" s="242" t="s">
        <v>674</v>
      </c>
      <c r="B624" s="381">
        <v>255</v>
      </c>
      <c r="C624" s="381">
        <v>0</v>
      </c>
      <c r="D624" s="381">
        <v>0</v>
      </c>
      <c r="E624" s="234">
        <f t="shared" si="9"/>
        <v>0</v>
      </c>
      <c r="F624" s="383"/>
    </row>
    <row r="625" ht="16" customHeight="1" spans="1:6">
      <c r="A625" s="242" t="s">
        <v>675</v>
      </c>
      <c r="B625" s="381">
        <v>1098</v>
      </c>
      <c r="C625" s="381">
        <f>SUM(C626:C633)</f>
        <v>1834</v>
      </c>
      <c r="D625" s="381">
        <f>SUM(D626:D633)</f>
        <v>1834</v>
      </c>
      <c r="E625" s="234">
        <f t="shared" si="9"/>
        <v>100</v>
      </c>
      <c r="F625" s="234"/>
    </row>
    <row r="626" ht="16" customHeight="1" spans="1:6">
      <c r="A626" s="242" t="s">
        <v>246</v>
      </c>
      <c r="B626" s="381">
        <v>120</v>
      </c>
      <c r="C626" s="381">
        <v>182</v>
      </c>
      <c r="D626" s="381">
        <v>182</v>
      </c>
      <c r="E626" s="234">
        <f t="shared" si="9"/>
        <v>100</v>
      </c>
      <c r="F626" s="383"/>
    </row>
    <row r="627" ht="16" customHeight="1" spans="1:6">
      <c r="A627" s="242" t="s">
        <v>247</v>
      </c>
      <c r="B627" s="381">
        <v>22</v>
      </c>
      <c r="C627" s="381">
        <v>20</v>
      </c>
      <c r="D627" s="381">
        <v>20</v>
      </c>
      <c r="E627" s="234">
        <f t="shared" si="9"/>
        <v>100</v>
      </c>
      <c r="F627" s="383"/>
    </row>
    <row r="628" ht="16" customHeight="1" spans="1:6">
      <c r="A628" s="242" t="s">
        <v>248</v>
      </c>
      <c r="B628" s="381">
        <v>0</v>
      </c>
      <c r="C628" s="381">
        <v>0</v>
      </c>
      <c r="D628" s="381">
        <v>0</v>
      </c>
      <c r="E628" s="234">
        <f t="shared" si="9"/>
        <v>0</v>
      </c>
      <c r="F628" s="383"/>
    </row>
    <row r="629" ht="16" customHeight="1" spans="1:6">
      <c r="A629" s="242" t="s">
        <v>676</v>
      </c>
      <c r="B629" s="381">
        <v>0</v>
      </c>
      <c r="C629" s="381">
        <v>57</v>
      </c>
      <c r="D629" s="381">
        <v>57</v>
      </c>
      <c r="E629" s="234">
        <f t="shared" si="9"/>
        <v>100</v>
      </c>
      <c r="F629" s="383"/>
    </row>
    <row r="630" ht="16" customHeight="1" spans="1:6">
      <c r="A630" s="242" t="s">
        <v>677</v>
      </c>
      <c r="B630" s="381">
        <v>7</v>
      </c>
      <c r="C630" s="381">
        <v>70</v>
      </c>
      <c r="D630" s="381">
        <v>70</v>
      </c>
      <c r="E630" s="234">
        <f t="shared" si="9"/>
        <v>100</v>
      </c>
      <c r="F630" s="383"/>
    </row>
    <row r="631" ht="16" customHeight="1" spans="1:6">
      <c r="A631" s="242" t="s">
        <v>678</v>
      </c>
      <c r="B631" s="381">
        <v>0</v>
      </c>
      <c r="C631" s="381">
        <v>0</v>
      </c>
      <c r="D631" s="381">
        <v>0</v>
      </c>
      <c r="E631" s="234">
        <f t="shared" si="9"/>
        <v>0</v>
      </c>
      <c r="F631" s="383"/>
    </row>
    <row r="632" ht="16" customHeight="1" spans="1:6">
      <c r="A632" s="242" t="s">
        <v>679</v>
      </c>
      <c r="B632" s="381">
        <v>770</v>
      </c>
      <c r="C632" s="381">
        <v>1007</v>
      </c>
      <c r="D632" s="381">
        <v>1007</v>
      </c>
      <c r="E632" s="234">
        <f t="shared" si="9"/>
        <v>100</v>
      </c>
      <c r="F632" s="383"/>
    </row>
    <row r="633" ht="16" customHeight="1" spans="1:6">
      <c r="A633" s="242" t="s">
        <v>680</v>
      </c>
      <c r="B633" s="381">
        <v>179</v>
      </c>
      <c r="C633" s="381">
        <v>498</v>
      </c>
      <c r="D633" s="381">
        <v>498</v>
      </c>
      <c r="E633" s="234">
        <f t="shared" si="9"/>
        <v>100</v>
      </c>
      <c r="F633" s="383"/>
    </row>
    <row r="634" ht="16" customHeight="1" spans="1:6">
      <c r="A634" s="242" t="s">
        <v>681</v>
      </c>
      <c r="B634" s="381">
        <v>53</v>
      </c>
      <c r="C634" s="381">
        <v>78</v>
      </c>
      <c r="D634" s="381">
        <f>SUM(D635:D639)</f>
        <v>78</v>
      </c>
      <c r="E634" s="234">
        <f t="shared" si="9"/>
        <v>100</v>
      </c>
      <c r="F634" s="234"/>
    </row>
    <row r="635" ht="16" customHeight="1" spans="1:6">
      <c r="A635" s="242" t="s">
        <v>246</v>
      </c>
      <c r="B635" s="381">
        <v>45</v>
      </c>
      <c r="C635" s="381">
        <v>68</v>
      </c>
      <c r="D635" s="381">
        <v>68</v>
      </c>
      <c r="E635" s="234">
        <f t="shared" si="9"/>
        <v>100</v>
      </c>
      <c r="F635" s="383"/>
    </row>
    <row r="636" ht="16" customHeight="1" spans="1:6">
      <c r="A636" s="242" t="s">
        <v>247</v>
      </c>
      <c r="B636" s="381">
        <v>8</v>
      </c>
      <c r="C636" s="381">
        <v>10</v>
      </c>
      <c r="D636" s="381">
        <v>10</v>
      </c>
      <c r="E636" s="234">
        <f t="shared" si="9"/>
        <v>100</v>
      </c>
      <c r="F636" s="383"/>
    </row>
    <row r="637" ht="16" customHeight="1" spans="1:6">
      <c r="A637" s="242" t="s">
        <v>248</v>
      </c>
      <c r="B637" s="381"/>
      <c r="C637" s="381"/>
      <c r="D637" s="381">
        <v>0</v>
      </c>
      <c r="E637" s="234">
        <f t="shared" si="9"/>
        <v>0</v>
      </c>
      <c r="F637" s="383"/>
    </row>
    <row r="638" ht="16" customHeight="1" spans="1:6">
      <c r="A638" s="242" t="s">
        <v>255</v>
      </c>
      <c r="B638" s="381"/>
      <c r="C638" s="381"/>
      <c r="D638" s="381">
        <v>0</v>
      </c>
      <c r="E638" s="234">
        <f t="shared" si="9"/>
        <v>0</v>
      </c>
      <c r="F638" s="383"/>
    </row>
    <row r="639" ht="16" customHeight="1" spans="1:6">
      <c r="A639" s="242" t="s">
        <v>682</v>
      </c>
      <c r="B639" s="381"/>
      <c r="C639" s="381"/>
      <c r="D639" s="381">
        <v>0</v>
      </c>
      <c r="E639" s="234">
        <f t="shared" si="9"/>
        <v>0</v>
      </c>
      <c r="F639" s="383"/>
    </row>
    <row r="640" ht="16" customHeight="1" spans="1:6">
      <c r="A640" s="242" t="s">
        <v>683</v>
      </c>
      <c r="B640" s="381">
        <v>10796</v>
      </c>
      <c r="C640" s="381">
        <v>16933</v>
      </c>
      <c r="D640" s="381">
        <f>SUM(D641:D642)</f>
        <v>16933</v>
      </c>
      <c r="E640" s="234">
        <f t="shared" si="9"/>
        <v>100</v>
      </c>
      <c r="F640" s="234"/>
    </row>
    <row r="641" ht="16" customHeight="1" spans="1:6">
      <c r="A641" s="242" t="s">
        <v>684</v>
      </c>
      <c r="B641" s="381">
        <v>876</v>
      </c>
      <c r="C641" s="381">
        <v>1800</v>
      </c>
      <c r="D641" s="381">
        <v>1800</v>
      </c>
      <c r="E641" s="234">
        <f t="shared" si="9"/>
        <v>100</v>
      </c>
      <c r="F641" s="383"/>
    </row>
    <row r="642" ht="16" customHeight="1" spans="1:6">
      <c r="A642" s="242" t="s">
        <v>685</v>
      </c>
      <c r="B642" s="381">
        <v>9920</v>
      </c>
      <c r="C642" s="381">
        <v>15133</v>
      </c>
      <c r="D642" s="381">
        <v>15133</v>
      </c>
      <c r="E642" s="234">
        <f t="shared" si="9"/>
        <v>100</v>
      </c>
      <c r="F642" s="383"/>
    </row>
    <row r="643" ht="16" customHeight="1" spans="1:6">
      <c r="A643" s="242" t="s">
        <v>686</v>
      </c>
      <c r="B643" s="381">
        <v>943</v>
      </c>
      <c r="C643" s="381">
        <f>SUM(C644:C645)</f>
        <v>1519</v>
      </c>
      <c r="D643" s="381">
        <f>SUM(D644:D645)</f>
        <v>1519</v>
      </c>
      <c r="E643" s="234">
        <f t="shared" si="9"/>
        <v>100</v>
      </c>
      <c r="F643" s="234"/>
    </row>
    <row r="644" ht="16" customHeight="1" spans="1:6">
      <c r="A644" s="242" t="s">
        <v>687</v>
      </c>
      <c r="B644" s="381">
        <v>783</v>
      </c>
      <c r="C644" s="381">
        <v>1300</v>
      </c>
      <c r="D644" s="381">
        <v>1300</v>
      </c>
      <c r="E644" s="234">
        <f t="shared" si="9"/>
        <v>100</v>
      </c>
      <c r="F644" s="383"/>
    </row>
    <row r="645" ht="16" customHeight="1" spans="1:6">
      <c r="A645" s="242" t="s">
        <v>688</v>
      </c>
      <c r="B645" s="381">
        <v>160</v>
      </c>
      <c r="C645" s="381">
        <v>219</v>
      </c>
      <c r="D645" s="381">
        <v>219</v>
      </c>
      <c r="E645" s="234">
        <f t="shared" ref="E645:E708" si="10">IFERROR(D645/C645*100,)</f>
        <v>100</v>
      </c>
      <c r="F645" s="383"/>
    </row>
    <row r="646" ht="16" customHeight="1" spans="1:6">
      <c r="A646" s="242" t="s">
        <v>689</v>
      </c>
      <c r="B646" s="381">
        <v>1876</v>
      </c>
      <c r="C646" s="381">
        <v>2880</v>
      </c>
      <c r="D646" s="381">
        <f>SUM(D647:D648)</f>
        <v>2880</v>
      </c>
      <c r="E646" s="234">
        <f t="shared" si="10"/>
        <v>100</v>
      </c>
      <c r="F646" s="234"/>
    </row>
    <row r="647" ht="16" customHeight="1" spans="1:6">
      <c r="A647" s="242" t="s">
        <v>690</v>
      </c>
      <c r="B647" s="381"/>
      <c r="C647" s="381"/>
      <c r="D647" s="381">
        <v>0</v>
      </c>
      <c r="E647" s="234">
        <f t="shared" si="10"/>
        <v>0</v>
      </c>
      <c r="F647" s="383"/>
    </row>
    <row r="648" ht="16" customHeight="1" spans="1:6">
      <c r="A648" s="242" t="s">
        <v>691</v>
      </c>
      <c r="B648" s="381">
        <v>1876</v>
      </c>
      <c r="C648" s="381">
        <v>2880</v>
      </c>
      <c r="D648" s="381">
        <v>2880</v>
      </c>
      <c r="E648" s="234">
        <f t="shared" si="10"/>
        <v>100</v>
      </c>
      <c r="F648" s="383"/>
    </row>
    <row r="649" ht="16" customHeight="1" spans="1:6">
      <c r="A649" s="242" t="s">
        <v>692</v>
      </c>
      <c r="B649" s="381">
        <v>0</v>
      </c>
      <c r="C649" s="381">
        <v>0</v>
      </c>
      <c r="D649" s="381">
        <f>SUM(D650:D651)</f>
        <v>0</v>
      </c>
      <c r="E649" s="234">
        <f t="shared" si="10"/>
        <v>0</v>
      </c>
      <c r="F649" s="234"/>
    </row>
    <row r="650" ht="16" customHeight="1" spans="1:6">
      <c r="A650" s="242" t="s">
        <v>693</v>
      </c>
      <c r="B650" s="381"/>
      <c r="C650" s="381"/>
      <c r="D650" s="381">
        <v>0</v>
      </c>
      <c r="E650" s="234">
        <f t="shared" si="10"/>
        <v>0</v>
      </c>
      <c r="F650" s="383"/>
    </row>
    <row r="651" ht="16" customHeight="1" spans="1:6">
      <c r="A651" s="242" t="s">
        <v>694</v>
      </c>
      <c r="B651" s="381"/>
      <c r="C651" s="381"/>
      <c r="D651" s="381">
        <v>0</v>
      </c>
      <c r="E651" s="234">
        <f t="shared" si="10"/>
        <v>0</v>
      </c>
      <c r="F651" s="383"/>
    </row>
    <row r="652" ht="16" customHeight="1" spans="1:6">
      <c r="A652" s="242" t="s">
        <v>695</v>
      </c>
      <c r="B652" s="381">
        <v>808</v>
      </c>
      <c r="C652" s="381">
        <v>875</v>
      </c>
      <c r="D652" s="381">
        <f>SUM(D653:D654)</f>
        <v>875</v>
      </c>
      <c r="E652" s="234">
        <f t="shared" si="10"/>
        <v>100</v>
      </c>
      <c r="F652" s="234"/>
    </row>
    <row r="653" ht="16" customHeight="1" spans="1:6">
      <c r="A653" s="242" t="s">
        <v>696</v>
      </c>
      <c r="B653" s="381"/>
      <c r="C653" s="381"/>
      <c r="D653" s="381">
        <v>0</v>
      </c>
      <c r="E653" s="234">
        <f t="shared" si="10"/>
        <v>0</v>
      </c>
      <c r="F653" s="383"/>
    </row>
    <row r="654" ht="16" customHeight="1" spans="1:6">
      <c r="A654" s="242" t="s">
        <v>697</v>
      </c>
      <c r="B654" s="381">
        <v>808</v>
      </c>
      <c r="C654" s="381">
        <v>875</v>
      </c>
      <c r="D654" s="381">
        <v>875</v>
      </c>
      <c r="E654" s="234">
        <f t="shared" si="10"/>
        <v>100</v>
      </c>
      <c r="F654" s="383"/>
    </row>
    <row r="655" ht="16" customHeight="1" spans="1:6">
      <c r="A655" s="242" t="s">
        <v>698</v>
      </c>
      <c r="B655" s="381">
        <v>11040</v>
      </c>
      <c r="C655" s="381">
        <v>1536</v>
      </c>
      <c r="D655" s="381">
        <f>SUM(D656:D658)</f>
        <v>1536</v>
      </c>
      <c r="E655" s="234">
        <f t="shared" si="10"/>
        <v>100</v>
      </c>
      <c r="F655" s="234"/>
    </row>
    <row r="656" ht="16" customHeight="1" spans="1:6">
      <c r="A656" s="242" t="s">
        <v>699</v>
      </c>
      <c r="B656" s="381"/>
      <c r="C656" s="381"/>
      <c r="D656" s="381">
        <v>0</v>
      </c>
      <c r="E656" s="234">
        <f t="shared" si="10"/>
        <v>0</v>
      </c>
      <c r="F656" s="383"/>
    </row>
    <row r="657" ht="16" customHeight="1" spans="1:6">
      <c r="A657" s="242" t="s">
        <v>700</v>
      </c>
      <c r="B657" s="381">
        <v>11040</v>
      </c>
      <c r="C657" s="381">
        <v>1536</v>
      </c>
      <c r="D657" s="381">
        <v>1536</v>
      </c>
      <c r="E657" s="234">
        <f t="shared" si="10"/>
        <v>100</v>
      </c>
      <c r="F657" s="383"/>
    </row>
    <row r="658" ht="16" customHeight="1" spans="1:6">
      <c r="A658" s="242" t="s">
        <v>701</v>
      </c>
      <c r="B658" s="381"/>
      <c r="C658" s="381"/>
      <c r="D658" s="381">
        <v>0</v>
      </c>
      <c r="E658" s="234">
        <f t="shared" si="10"/>
        <v>0</v>
      </c>
      <c r="F658" s="383"/>
    </row>
    <row r="659" ht="16" customHeight="1" spans="1:6">
      <c r="A659" s="242" t="s">
        <v>702</v>
      </c>
      <c r="B659" s="381">
        <v>0</v>
      </c>
      <c r="C659" s="381">
        <v>0</v>
      </c>
      <c r="D659" s="381">
        <f>SUM(D660:D662)</f>
        <v>0</v>
      </c>
      <c r="E659" s="234">
        <f t="shared" si="10"/>
        <v>0</v>
      </c>
      <c r="F659" s="234"/>
    </row>
    <row r="660" ht="16" customHeight="1" spans="1:6">
      <c r="A660" s="242" t="s">
        <v>703</v>
      </c>
      <c r="B660" s="381"/>
      <c r="C660" s="381"/>
      <c r="D660" s="381">
        <v>0</v>
      </c>
      <c r="E660" s="234">
        <f t="shared" si="10"/>
        <v>0</v>
      </c>
      <c r="F660" s="383"/>
    </row>
    <row r="661" ht="16" customHeight="1" spans="1:6">
      <c r="A661" s="242" t="s">
        <v>704</v>
      </c>
      <c r="B661" s="381"/>
      <c r="C661" s="381"/>
      <c r="D661" s="381">
        <v>0</v>
      </c>
      <c r="E661" s="234">
        <f t="shared" si="10"/>
        <v>0</v>
      </c>
      <c r="F661" s="383"/>
    </row>
    <row r="662" ht="16" customHeight="1" spans="1:6">
      <c r="A662" s="242" t="s">
        <v>705</v>
      </c>
      <c r="B662" s="381"/>
      <c r="C662" s="381"/>
      <c r="D662" s="381">
        <v>0</v>
      </c>
      <c r="E662" s="234">
        <f t="shared" si="10"/>
        <v>0</v>
      </c>
      <c r="F662" s="383"/>
    </row>
    <row r="663" ht="16" customHeight="1" spans="1:6">
      <c r="A663" s="242" t="s">
        <v>706</v>
      </c>
      <c r="B663" s="381">
        <v>113</v>
      </c>
      <c r="C663" s="381">
        <v>133</v>
      </c>
      <c r="D663" s="381">
        <f>SUM(D664:D670)</f>
        <v>133</v>
      </c>
      <c r="E663" s="234">
        <f t="shared" si="10"/>
        <v>100</v>
      </c>
      <c r="F663" s="234"/>
    </row>
    <row r="664" ht="16" customHeight="1" spans="1:6">
      <c r="A664" s="242" t="s">
        <v>246</v>
      </c>
      <c r="B664" s="381">
        <v>79</v>
      </c>
      <c r="C664" s="381">
        <v>107</v>
      </c>
      <c r="D664" s="381">
        <v>107</v>
      </c>
      <c r="E664" s="234">
        <f t="shared" si="10"/>
        <v>100</v>
      </c>
      <c r="F664" s="383"/>
    </row>
    <row r="665" ht="16" customHeight="1" spans="1:6">
      <c r="A665" s="242" t="s">
        <v>247</v>
      </c>
      <c r="B665" s="381">
        <v>17</v>
      </c>
      <c r="C665" s="381">
        <v>26</v>
      </c>
      <c r="D665" s="381">
        <v>26</v>
      </c>
      <c r="E665" s="234">
        <f t="shared" si="10"/>
        <v>100</v>
      </c>
      <c r="F665" s="383"/>
    </row>
    <row r="666" ht="16" customHeight="1" spans="1:6">
      <c r="A666" s="242" t="s">
        <v>248</v>
      </c>
      <c r="B666" s="381">
        <v>0</v>
      </c>
      <c r="C666" s="381"/>
      <c r="D666" s="381">
        <v>0</v>
      </c>
      <c r="E666" s="234">
        <f t="shared" si="10"/>
        <v>0</v>
      </c>
      <c r="F666" s="383"/>
    </row>
    <row r="667" ht="16" customHeight="1" spans="1:6">
      <c r="A667" s="242" t="s">
        <v>707</v>
      </c>
      <c r="B667" s="381">
        <v>0</v>
      </c>
      <c r="C667" s="381"/>
      <c r="D667" s="381">
        <v>0</v>
      </c>
      <c r="E667" s="234">
        <f t="shared" si="10"/>
        <v>0</v>
      </c>
      <c r="F667" s="383"/>
    </row>
    <row r="668" ht="16" customHeight="1" spans="1:6">
      <c r="A668" s="242" t="s">
        <v>708</v>
      </c>
      <c r="B668" s="381">
        <v>0</v>
      </c>
      <c r="C668" s="381"/>
      <c r="D668" s="381">
        <v>0</v>
      </c>
      <c r="E668" s="234">
        <f t="shared" si="10"/>
        <v>0</v>
      </c>
      <c r="F668" s="383"/>
    </row>
    <row r="669" ht="16" customHeight="1" spans="1:6">
      <c r="A669" s="242" t="s">
        <v>255</v>
      </c>
      <c r="B669" s="381">
        <v>17</v>
      </c>
      <c r="C669" s="381"/>
      <c r="D669" s="381">
        <v>0</v>
      </c>
      <c r="E669" s="234">
        <f t="shared" si="10"/>
        <v>0</v>
      </c>
      <c r="F669" s="383"/>
    </row>
    <row r="670" ht="16" customHeight="1" spans="1:6">
      <c r="A670" s="242" t="s">
        <v>709</v>
      </c>
      <c r="B670" s="381"/>
      <c r="C670" s="381"/>
      <c r="D670" s="381">
        <v>0</v>
      </c>
      <c r="E670" s="234">
        <f t="shared" si="10"/>
        <v>0</v>
      </c>
      <c r="F670" s="383"/>
    </row>
    <row r="671" ht="16" customHeight="1" spans="1:6">
      <c r="A671" s="242" t="s">
        <v>710</v>
      </c>
      <c r="B671" s="381">
        <v>252</v>
      </c>
      <c r="C671" s="381">
        <v>336</v>
      </c>
      <c r="D671" s="381">
        <f>SUM(D672:D673)</f>
        <v>336</v>
      </c>
      <c r="E671" s="234">
        <f t="shared" si="10"/>
        <v>100</v>
      </c>
      <c r="F671" s="234"/>
    </row>
    <row r="672" ht="16" customHeight="1" spans="1:6">
      <c r="A672" s="242" t="s">
        <v>711</v>
      </c>
      <c r="B672" s="381">
        <v>252</v>
      </c>
      <c r="C672" s="381">
        <v>336</v>
      </c>
      <c r="D672" s="381">
        <v>336</v>
      </c>
      <c r="E672" s="234">
        <f t="shared" si="10"/>
        <v>100</v>
      </c>
      <c r="F672" s="383"/>
    </row>
    <row r="673" ht="16" customHeight="1" spans="1:6">
      <c r="A673" s="242" t="s">
        <v>712</v>
      </c>
      <c r="B673" s="381"/>
      <c r="C673" s="381"/>
      <c r="D673" s="381">
        <v>0</v>
      </c>
      <c r="E673" s="234">
        <f t="shared" si="10"/>
        <v>0</v>
      </c>
      <c r="F673" s="383"/>
    </row>
    <row r="674" ht="16" customHeight="1" spans="1:6">
      <c r="A674" s="242" t="s">
        <v>713</v>
      </c>
      <c r="B674" s="381">
        <v>800</v>
      </c>
      <c r="C674" s="381">
        <v>800</v>
      </c>
      <c r="D674" s="381">
        <f>D675</f>
        <v>0</v>
      </c>
      <c r="E674" s="234">
        <f t="shared" si="10"/>
        <v>0</v>
      </c>
      <c r="F674" s="234"/>
    </row>
    <row r="675" ht="16" customHeight="1" spans="1:6">
      <c r="A675" s="242" t="s">
        <v>714</v>
      </c>
      <c r="B675" s="381">
        <v>800</v>
      </c>
      <c r="C675" s="381">
        <v>800</v>
      </c>
      <c r="D675" s="381">
        <v>0</v>
      </c>
      <c r="E675" s="234">
        <f t="shared" si="10"/>
        <v>0</v>
      </c>
      <c r="F675" s="383"/>
    </row>
    <row r="676" ht="16" customHeight="1" spans="1:6">
      <c r="A676" s="243" t="s">
        <v>46</v>
      </c>
      <c r="B676" s="380">
        <v>30865</v>
      </c>
      <c r="C676" s="380">
        <f>SUM(C677,C682,C697,C701,C713,C716,C720,C725,C729,C733,C736,C745,C747)</f>
        <v>43864</v>
      </c>
      <c r="D676" s="380">
        <f>SUM(D677,D682,D697,D701,D713,D716,D720,D725,D729,D733,D736,D745,D747)</f>
        <v>41543</v>
      </c>
      <c r="E676" s="239">
        <f t="shared" si="10"/>
        <v>94.7086449024257</v>
      </c>
      <c r="F676" s="239">
        <v>-4.59316078359321</v>
      </c>
    </row>
    <row r="677" ht="16" customHeight="1" spans="1:6">
      <c r="A677" s="242" t="s">
        <v>715</v>
      </c>
      <c r="B677" s="381">
        <v>587</v>
      </c>
      <c r="C677" s="381">
        <v>2647</v>
      </c>
      <c r="D677" s="381">
        <f>SUM(D678:D681)</f>
        <v>2640</v>
      </c>
      <c r="E677" s="234">
        <f t="shared" si="10"/>
        <v>99.7355496788818</v>
      </c>
      <c r="F677" s="234"/>
    </row>
    <row r="678" ht="16" customHeight="1" spans="1:6">
      <c r="A678" s="242" t="s">
        <v>246</v>
      </c>
      <c r="B678" s="381">
        <v>464</v>
      </c>
      <c r="C678" s="381">
        <v>535</v>
      </c>
      <c r="D678" s="381">
        <v>535</v>
      </c>
      <c r="E678" s="234">
        <f t="shared" si="10"/>
        <v>100</v>
      </c>
      <c r="F678" s="383"/>
    </row>
    <row r="679" ht="16" customHeight="1" spans="1:6">
      <c r="A679" s="242" t="s">
        <v>247</v>
      </c>
      <c r="B679" s="381">
        <v>105</v>
      </c>
      <c r="C679" s="381">
        <v>127</v>
      </c>
      <c r="D679" s="381">
        <v>127</v>
      </c>
      <c r="E679" s="234">
        <f t="shared" si="10"/>
        <v>100</v>
      </c>
      <c r="F679" s="383"/>
    </row>
    <row r="680" ht="16" customHeight="1" spans="1:6">
      <c r="A680" s="242" t="s">
        <v>248</v>
      </c>
      <c r="B680" s="381">
        <v>0</v>
      </c>
      <c r="C680" s="381"/>
      <c r="D680" s="381">
        <v>0</v>
      </c>
      <c r="E680" s="234">
        <f t="shared" si="10"/>
        <v>0</v>
      </c>
      <c r="F680" s="383"/>
    </row>
    <row r="681" ht="16" customHeight="1" spans="1:6">
      <c r="A681" s="242" t="s">
        <v>716</v>
      </c>
      <c r="B681" s="381">
        <v>18</v>
      </c>
      <c r="C681" s="381">
        <f>1978+7</f>
        <v>1985</v>
      </c>
      <c r="D681" s="381">
        <v>1978</v>
      </c>
      <c r="E681" s="234">
        <f t="shared" si="10"/>
        <v>99.647355163728</v>
      </c>
      <c r="F681" s="383"/>
    </row>
    <row r="682" ht="16" customHeight="1" spans="1:6">
      <c r="A682" s="242" t="s">
        <v>717</v>
      </c>
      <c r="B682" s="381">
        <v>1137</v>
      </c>
      <c r="C682" s="381">
        <v>2376</v>
      </c>
      <c r="D682" s="381">
        <f>SUM(D683:D696)</f>
        <v>2342</v>
      </c>
      <c r="E682" s="234">
        <f t="shared" si="10"/>
        <v>98.5690235690236</v>
      </c>
      <c r="F682" s="234"/>
    </row>
    <row r="683" ht="16" customHeight="1" spans="1:6">
      <c r="A683" s="242" t="s">
        <v>718</v>
      </c>
      <c r="B683" s="381">
        <v>580</v>
      </c>
      <c r="C683" s="381">
        <v>1042</v>
      </c>
      <c r="D683" s="381">
        <v>1042</v>
      </c>
      <c r="E683" s="234">
        <f t="shared" si="10"/>
        <v>100</v>
      </c>
      <c r="F683" s="383"/>
    </row>
    <row r="684" ht="16" customHeight="1" spans="1:6">
      <c r="A684" s="242" t="s">
        <v>719</v>
      </c>
      <c r="B684" s="381">
        <v>283</v>
      </c>
      <c r="C684" s="381">
        <v>338</v>
      </c>
      <c r="D684" s="381">
        <v>338</v>
      </c>
      <c r="E684" s="234">
        <f t="shared" si="10"/>
        <v>100</v>
      </c>
      <c r="F684" s="383"/>
    </row>
    <row r="685" ht="16" customHeight="1" spans="1:6">
      <c r="A685" s="242" t="s">
        <v>720</v>
      </c>
      <c r="B685" s="381">
        <v>90</v>
      </c>
      <c r="C685" s="381">
        <f>139+10</f>
        <v>149</v>
      </c>
      <c r="D685" s="381">
        <v>139</v>
      </c>
      <c r="E685" s="234">
        <f t="shared" si="10"/>
        <v>93.2885906040269</v>
      </c>
      <c r="F685" s="383"/>
    </row>
    <row r="686" ht="16" customHeight="1" spans="1:6">
      <c r="A686" s="242" t="s">
        <v>721</v>
      </c>
      <c r="B686" s="381"/>
      <c r="C686" s="381">
        <v>0</v>
      </c>
      <c r="D686" s="381">
        <v>0</v>
      </c>
      <c r="E686" s="234">
        <f t="shared" si="10"/>
        <v>0</v>
      </c>
      <c r="F686" s="383"/>
    </row>
    <row r="687" ht="16" customHeight="1" spans="1:6">
      <c r="A687" s="242" t="s">
        <v>722</v>
      </c>
      <c r="B687" s="381"/>
      <c r="C687" s="381">
        <v>0</v>
      </c>
      <c r="D687" s="381">
        <v>0</v>
      </c>
      <c r="E687" s="234">
        <f t="shared" si="10"/>
        <v>0</v>
      </c>
      <c r="F687" s="383"/>
    </row>
    <row r="688" ht="16" customHeight="1" spans="1:6">
      <c r="A688" s="242" t="s">
        <v>723</v>
      </c>
      <c r="B688" s="381"/>
      <c r="C688" s="381">
        <v>806</v>
      </c>
      <c r="D688" s="381">
        <v>806</v>
      </c>
      <c r="E688" s="234">
        <f t="shared" si="10"/>
        <v>100</v>
      </c>
      <c r="F688" s="383"/>
    </row>
    <row r="689" ht="16" customHeight="1" spans="1:6">
      <c r="A689" s="242" t="s">
        <v>724</v>
      </c>
      <c r="B689" s="381"/>
      <c r="C689" s="381">
        <v>0</v>
      </c>
      <c r="D689" s="381">
        <v>0</v>
      </c>
      <c r="E689" s="234">
        <f t="shared" si="10"/>
        <v>0</v>
      </c>
      <c r="F689" s="383"/>
    </row>
    <row r="690" ht="16" customHeight="1" spans="1:6">
      <c r="A690" s="242" t="s">
        <v>725</v>
      </c>
      <c r="B690" s="381"/>
      <c r="C690" s="381">
        <v>0</v>
      </c>
      <c r="D690" s="381">
        <v>0</v>
      </c>
      <c r="E690" s="234">
        <f t="shared" si="10"/>
        <v>0</v>
      </c>
      <c r="F690" s="383"/>
    </row>
    <row r="691" ht="16" customHeight="1" spans="1:6">
      <c r="A691" s="242" t="s">
        <v>726</v>
      </c>
      <c r="B691" s="381"/>
      <c r="C691" s="381">
        <v>0</v>
      </c>
      <c r="D691" s="381">
        <v>0</v>
      </c>
      <c r="E691" s="234">
        <f t="shared" si="10"/>
        <v>0</v>
      </c>
      <c r="F691" s="383"/>
    </row>
    <row r="692" ht="16" customHeight="1" spans="1:6">
      <c r="A692" s="242" t="s">
        <v>727</v>
      </c>
      <c r="B692" s="381"/>
      <c r="C692" s="381">
        <v>0</v>
      </c>
      <c r="D692" s="381">
        <v>0</v>
      </c>
      <c r="E692" s="234">
        <f t="shared" si="10"/>
        <v>0</v>
      </c>
      <c r="F692" s="383"/>
    </row>
    <row r="693" ht="16" customHeight="1" spans="1:6">
      <c r="A693" s="242" t="s">
        <v>728</v>
      </c>
      <c r="B693" s="381"/>
      <c r="C693" s="381">
        <v>0</v>
      </c>
      <c r="D693" s="381">
        <v>0</v>
      </c>
      <c r="E693" s="234">
        <f t="shared" si="10"/>
        <v>0</v>
      </c>
      <c r="F693" s="383"/>
    </row>
    <row r="694" ht="16" customHeight="1" spans="1:6">
      <c r="A694" s="242" t="s">
        <v>729</v>
      </c>
      <c r="B694" s="381"/>
      <c r="C694" s="381">
        <v>0</v>
      </c>
      <c r="D694" s="381">
        <v>0</v>
      </c>
      <c r="E694" s="234">
        <f t="shared" si="10"/>
        <v>0</v>
      </c>
      <c r="F694" s="383"/>
    </row>
    <row r="695" ht="16" customHeight="1" spans="1:6">
      <c r="A695" s="242" t="s">
        <v>730</v>
      </c>
      <c r="B695" s="381"/>
      <c r="C695" s="381">
        <v>0</v>
      </c>
      <c r="D695" s="381">
        <v>0</v>
      </c>
      <c r="E695" s="234">
        <f t="shared" si="10"/>
        <v>0</v>
      </c>
      <c r="F695" s="383"/>
    </row>
    <row r="696" ht="16" customHeight="1" spans="1:6">
      <c r="A696" s="242" t="s">
        <v>731</v>
      </c>
      <c r="B696" s="381">
        <v>184</v>
      </c>
      <c r="C696" s="381">
        <f>17+24</f>
        <v>41</v>
      </c>
      <c r="D696" s="381">
        <v>17</v>
      </c>
      <c r="E696" s="234">
        <f t="shared" si="10"/>
        <v>41.4634146341463</v>
      </c>
      <c r="F696" s="383"/>
    </row>
    <row r="697" ht="16" customHeight="1" spans="1:6">
      <c r="A697" s="242" t="s">
        <v>732</v>
      </c>
      <c r="B697" s="381">
        <v>6117</v>
      </c>
      <c r="C697" s="381">
        <v>8799</v>
      </c>
      <c r="D697" s="381">
        <f>SUM(D698:D700)</f>
        <v>8799</v>
      </c>
      <c r="E697" s="234">
        <f t="shared" si="10"/>
        <v>100</v>
      </c>
      <c r="F697" s="234"/>
    </row>
    <row r="698" ht="16" customHeight="1" spans="1:6">
      <c r="A698" s="242" t="s">
        <v>733</v>
      </c>
      <c r="B698" s="381"/>
      <c r="C698" s="381"/>
      <c r="D698" s="381">
        <v>0</v>
      </c>
      <c r="E698" s="234">
        <f t="shared" si="10"/>
        <v>0</v>
      </c>
      <c r="F698" s="383"/>
    </row>
    <row r="699" ht="16" customHeight="1" spans="1:6">
      <c r="A699" s="242" t="s">
        <v>734</v>
      </c>
      <c r="B699" s="381">
        <v>4631</v>
      </c>
      <c r="C699" s="381">
        <v>7318</v>
      </c>
      <c r="D699" s="381">
        <v>7318</v>
      </c>
      <c r="E699" s="234">
        <f t="shared" si="10"/>
        <v>100</v>
      </c>
      <c r="F699" s="383"/>
    </row>
    <row r="700" ht="16" customHeight="1" spans="1:6">
      <c r="A700" s="242" t="s">
        <v>735</v>
      </c>
      <c r="B700" s="381">
        <v>1486</v>
      </c>
      <c r="C700" s="381">
        <v>1481</v>
      </c>
      <c r="D700" s="381">
        <v>1481</v>
      </c>
      <c r="E700" s="234">
        <f t="shared" si="10"/>
        <v>100</v>
      </c>
      <c r="F700" s="383"/>
    </row>
    <row r="701" ht="16" customHeight="1" spans="1:6">
      <c r="A701" s="242" t="s">
        <v>736</v>
      </c>
      <c r="B701" s="381">
        <v>6990</v>
      </c>
      <c r="C701" s="381">
        <v>11654</v>
      </c>
      <c r="D701" s="381">
        <f>SUM(D702:D712)</f>
        <v>11596</v>
      </c>
      <c r="E701" s="234">
        <f t="shared" si="10"/>
        <v>99.5023168010983</v>
      </c>
      <c r="F701" s="234"/>
    </row>
    <row r="702" ht="16" customHeight="1" spans="1:6">
      <c r="A702" s="242" t="s">
        <v>737</v>
      </c>
      <c r="B702" s="381">
        <v>865</v>
      </c>
      <c r="C702" s="381">
        <v>1438</v>
      </c>
      <c r="D702" s="381">
        <v>1390</v>
      </c>
      <c r="E702" s="234">
        <f t="shared" si="10"/>
        <v>96.6620305980529</v>
      </c>
      <c r="F702" s="383"/>
    </row>
    <row r="703" ht="16" customHeight="1" spans="1:6">
      <c r="A703" s="242" t="s">
        <v>738</v>
      </c>
      <c r="B703" s="381">
        <v>153</v>
      </c>
      <c r="C703" s="381">
        <v>235</v>
      </c>
      <c r="D703" s="381">
        <v>225</v>
      </c>
      <c r="E703" s="234">
        <f t="shared" si="10"/>
        <v>95.7446808510638</v>
      </c>
      <c r="F703" s="383"/>
    </row>
    <row r="704" ht="16" customHeight="1" spans="1:6">
      <c r="A704" s="242" t="s">
        <v>739</v>
      </c>
      <c r="B704" s="381">
        <v>919</v>
      </c>
      <c r="C704" s="381">
        <v>1364</v>
      </c>
      <c r="D704" s="381">
        <v>1394</v>
      </c>
      <c r="E704" s="234">
        <f t="shared" si="10"/>
        <v>102.199413489736</v>
      </c>
      <c r="F704" s="383"/>
    </row>
    <row r="705" ht="16" customHeight="1" spans="1:6">
      <c r="A705" s="242" t="s">
        <v>740</v>
      </c>
      <c r="B705" s="381">
        <v>0</v>
      </c>
      <c r="C705" s="381">
        <v>0</v>
      </c>
      <c r="D705" s="381">
        <v>0</v>
      </c>
      <c r="E705" s="234">
        <f t="shared" si="10"/>
        <v>0</v>
      </c>
      <c r="F705" s="383"/>
    </row>
    <row r="706" ht="16" customHeight="1" spans="1:6">
      <c r="A706" s="242" t="s">
        <v>741</v>
      </c>
      <c r="B706" s="381">
        <v>0</v>
      </c>
      <c r="C706" s="381">
        <v>0</v>
      </c>
      <c r="D706" s="381">
        <v>0</v>
      </c>
      <c r="E706" s="234">
        <f t="shared" si="10"/>
        <v>0</v>
      </c>
      <c r="F706" s="383"/>
    </row>
    <row r="707" ht="16" customHeight="1" spans="1:6">
      <c r="A707" s="242" t="s">
        <v>742</v>
      </c>
      <c r="B707" s="381">
        <v>0</v>
      </c>
      <c r="C707" s="381">
        <v>0</v>
      </c>
      <c r="D707" s="381">
        <v>0</v>
      </c>
      <c r="E707" s="234">
        <f t="shared" si="10"/>
        <v>0</v>
      </c>
      <c r="F707" s="383"/>
    </row>
    <row r="708" ht="16" customHeight="1" spans="1:6">
      <c r="A708" s="242" t="s">
        <v>743</v>
      </c>
      <c r="B708" s="381">
        <v>0</v>
      </c>
      <c r="C708" s="381">
        <v>0</v>
      </c>
      <c r="D708" s="381">
        <v>0</v>
      </c>
      <c r="E708" s="234">
        <f t="shared" si="10"/>
        <v>0</v>
      </c>
      <c r="F708" s="383"/>
    </row>
    <row r="709" ht="16" customHeight="1" spans="1:6">
      <c r="A709" s="242" t="s">
        <v>744</v>
      </c>
      <c r="B709" s="381">
        <v>3160</v>
      </c>
      <c r="C709" s="381">
        <v>4639</v>
      </c>
      <c r="D709" s="381">
        <v>4639</v>
      </c>
      <c r="E709" s="234">
        <f t="shared" ref="E709:E772" si="11">IFERROR(D709/C709*100,)</f>
        <v>100</v>
      </c>
      <c r="F709" s="383"/>
    </row>
    <row r="710" ht="16" customHeight="1" spans="1:6">
      <c r="A710" s="242" t="s">
        <v>745</v>
      </c>
      <c r="B710" s="381">
        <v>280</v>
      </c>
      <c r="C710" s="381">
        <v>362</v>
      </c>
      <c r="D710" s="381">
        <v>362</v>
      </c>
      <c r="E710" s="234">
        <f t="shared" si="11"/>
        <v>100</v>
      </c>
      <c r="F710" s="383"/>
    </row>
    <row r="711" ht="16" customHeight="1" spans="1:6">
      <c r="A711" s="242" t="s">
        <v>746</v>
      </c>
      <c r="B711" s="381">
        <v>1200</v>
      </c>
      <c r="C711" s="381">
        <v>3203</v>
      </c>
      <c r="D711" s="381">
        <v>3203</v>
      </c>
      <c r="E711" s="234">
        <f t="shared" si="11"/>
        <v>100</v>
      </c>
      <c r="F711" s="383"/>
    </row>
    <row r="712" ht="16" customHeight="1" spans="1:6">
      <c r="A712" s="242" t="s">
        <v>747</v>
      </c>
      <c r="B712" s="381">
        <v>413</v>
      </c>
      <c r="C712" s="381">
        <v>413</v>
      </c>
      <c r="D712" s="381">
        <v>383</v>
      </c>
      <c r="E712" s="234">
        <f t="shared" si="11"/>
        <v>92.7360774818402</v>
      </c>
      <c r="F712" s="383"/>
    </row>
    <row r="713" ht="16" customHeight="1" spans="1:6">
      <c r="A713" s="242" t="s">
        <v>748</v>
      </c>
      <c r="B713" s="381">
        <v>10</v>
      </c>
      <c r="C713" s="381">
        <v>302</v>
      </c>
      <c r="D713" s="381">
        <f>SUM(D714:D715)</f>
        <v>302</v>
      </c>
      <c r="E713" s="234">
        <f t="shared" si="11"/>
        <v>100</v>
      </c>
      <c r="F713" s="234"/>
    </row>
    <row r="714" ht="16" customHeight="1" spans="1:6">
      <c r="A714" s="242" t="s">
        <v>749</v>
      </c>
      <c r="B714" s="381">
        <v>10</v>
      </c>
      <c r="C714" s="381">
        <v>302</v>
      </c>
      <c r="D714" s="381">
        <v>302</v>
      </c>
      <c r="E714" s="234">
        <f t="shared" si="11"/>
        <v>100</v>
      </c>
      <c r="F714" s="383"/>
    </row>
    <row r="715" ht="16" customHeight="1" spans="1:6">
      <c r="A715" s="242" t="s">
        <v>750</v>
      </c>
      <c r="B715" s="381"/>
      <c r="C715" s="381"/>
      <c r="D715" s="381">
        <v>0</v>
      </c>
      <c r="E715" s="234">
        <f t="shared" si="11"/>
        <v>0</v>
      </c>
      <c r="F715" s="383"/>
    </row>
    <row r="716" ht="16" customHeight="1" spans="1:6">
      <c r="A716" s="242" t="s">
        <v>751</v>
      </c>
      <c r="B716" s="381">
        <v>906</v>
      </c>
      <c r="C716" s="381">
        <v>1573</v>
      </c>
      <c r="D716" s="381">
        <f>SUM(D717:D719)</f>
        <v>1573</v>
      </c>
      <c r="E716" s="234">
        <f t="shared" si="11"/>
        <v>100</v>
      </c>
      <c r="F716" s="234"/>
    </row>
    <row r="717" ht="16" customHeight="1" spans="1:6">
      <c r="A717" s="242" t="s">
        <v>752</v>
      </c>
      <c r="B717" s="381"/>
      <c r="C717" s="381"/>
      <c r="D717" s="381">
        <v>0</v>
      </c>
      <c r="E717" s="234">
        <f t="shared" si="11"/>
        <v>0</v>
      </c>
      <c r="F717" s="383"/>
    </row>
    <row r="718" ht="16" customHeight="1" spans="1:6">
      <c r="A718" s="242" t="s">
        <v>753</v>
      </c>
      <c r="B718" s="381"/>
      <c r="C718" s="381"/>
      <c r="D718" s="381">
        <v>0</v>
      </c>
      <c r="E718" s="234">
        <f t="shared" si="11"/>
        <v>0</v>
      </c>
      <c r="F718" s="383"/>
    </row>
    <row r="719" ht="16" customHeight="1" spans="1:6">
      <c r="A719" s="242" t="s">
        <v>754</v>
      </c>
      <c r="B719" s="381">
        <v>906</v>
      </c>
      <c r="C719" s="381">
        <v>1573</v>
      </c>
      <c r="D719" s="381">
        <v>1573</v>
      </c>
      <c r="E719" s="234">
        <f t="shared" si="11"/>
        <v>100</v>
      </c>
      <c r="F719" s="383"/>
    </row>
    <row r="720" ht="16" customHeight="1" spans="1:6">
      <c r="A720" s="242" t="s">
        <v>755</v>
      </c>
      <c r="B720" s="381">
        <v>9518</v>
      </c>
      <c r="C720" s="381">
        <v>11585</v>
      </c>
      <c r="D720" s="381">
        <f>SUM(D721:D724)</f>
        <v>11585</v>
      </c>
      <c r="E720" s="234">
        <f t="shared" si="11"/>
        <v>100</v>
      </c>
      <c r="F720" s="234"/>
    </row>
    <row r="721" ht="16" customHeight="1" spans="1:6">
      <c r="A721" s="242" t="s">
        <v>756</v>
      </c>
      <c r="B721" s="381">
        <v>1695</v>
      </c>
      <c r="C721" s="381">
        <v>2259</v>
      </c>
      <c r="D721" s="381">
        <v>2259</v>
      </c>
      <c r="E721" s="234">
        <f t="shared" si="11"/>
        <v>100</v>
      </c>
      <c r="F721" s="383"/>
    </row>
    <row r="722" ht="16" customHeight="1" spans="1:6">
      <c r="A722" s="242" t="s">
        <v>757</v>
      </c>
      <c r="B722" s="381">
        <v>6665</v>
      </c>
      <c r="C722" s="381">
        <v>8472</v>
      </c>
      <c r="D722" s="381">
        <v>8472</v>
      </c>
      <c r="E722" s="234">
        <f t="shared" si="11"/>
        <v>100</v>
      </c>
      <c r="F722" s="383"/>
    </row>
    <row r="723" ht="16" customHeight="1" spans="1:6">
      <c r="A723" s="242" t="s">
        <v>758</v>
      </c>
      <c r="B723" s="381">
        <v>508</v>
      </c>
      <c r="C723" s="381">
        <v>644</v>
      </c>
      <c r="D723" s="381">
        <v>644</v>
      </c>
      <c r="E723" s="234">
        <f t="shared" si="11"/>
        <v>100</v>
      </c>
      <c r="F723" s="383"/>
    </row>
    <row r="724" ht="16" customHeight="1" spans="1:6">
      <c r="A724" s="242" t="s">
        <v>759</v>
      </c>
      <c r="B724" s="381">
        <v>650</v>
      </c>
      <c r="C724" s="381">
        <v>210</v>
      </c>
      <c r="D724" s="381">
        <v>210</v>
      </c>
      <c r="E724" s="234">
        <f t="shared" si="11"/>
        <v>100</v>
      </c>
      <c r="F724" s="383"/>
    </row>
    <row r="725" ht="16" customHeight="1" spans="1:6">
      <c r="A725" s="242" t="s">
        <v>760</v>
      </c>
      <c r="B725" s="381">
        <v>0</v>
      </c>
      <c r="C725" s="381">
        <v>0</v>
      </c>
      <c r="D725" s="381">
        <f>SUM(D726:D728)</f>
        <v>0</v>
      </c>
      <c r="E725" s="234">
        <f t="shared" si="11"/>
        <v>0</v>
      </c>
      <c r="F725" s="234"/>
    </row>
    <row r="726" ht="16" customHeight="1" spans="1:6">
      <c r="A726" s="242" t="s">
        <v>761</v>
      </c>
      <c r="B726" s="381"/>
      <c r="C726" s="381"/>
      <c r="D726" s="381">
        <v>0</v>
      </c>
      <c r="E726" s="234">
        <f t="shared" si="11"/>
        <v>0</v>
      </c>
      <c r="F726" s="383"/>
    </row>
    <row r="727" ht="16" customHeight="1" spans="1:6">
      <c r="A727" s="242" t="s">
        <v>762</v>
      </c>
      <c r="B727" s="381"/>
      <c r="C727" s="381"/>
      <c r="D727" s="381">
        <v>0</v>
      </c>
      <c r="E727" s="234">
        <f t="shared" si="11"/>
        <v>0</v>
      </c>
      <c r="F727" s="383"/>
    </row>
    <row r="728" ht="16" customHeight="1" spans="1:6">
      <c r="A728" s="242" t="s">
        <v>763</v>
      </c>
      <c r="B728" s="381"/>
      <c r="C728" s="381"/>
      <c r="D728" s="381">
        <v>0</v>
      </c>
      <c r="E728" s="234">
        <f t="shared" si="11"/>
        <v>0</v>
      </c>
      <c r="F728" s="383"/>
    </row>
    <row r="729" ht="16" customHeight="1" spans="1:6">
      <c r="A729" s="242" t="s">
        <v>764</v>
      </c>
      <c r="B729" s="381">
        <v>4726</v>
      </c>
      <c r="C729" s="381">
        <v>126</v>
      </c>
      <c r="D729" s="381">
        <f>SUM(D730:D732)</f>
        <v>126</v>
      </c>
      <c r="E729" s="234">
        <f t="shared" si="11"/>
        <v>100</v>
      </c>
      <c r="F729" s="234"/>
    </row>
    <row r="730" ht="16" customHeight="1" spans="1:6">
      <c r="A730" s="242" t="s">
        <v>765</v>
      </c>
      <c r="B730" s="381">
        <v>4726</v>
      </c>
      <c r="C730" s="381">
        <v>126</v>
      </c>
      <c r="D730" s="381">
        <v>126</v>
      </c>
      <c r="E730" s="234">
        <f t="shared" si="11"/>
        <v>100</v>
      </c>
      <c r="F730" s="383"/>
    </row>
    <row r="731" ht="16" customHeight="1" spans="1:6">
      <c r="A731" s="242" t="s">
        <v>766</v>
      </c>
      <c r="B731" s="381"/>
      <c r="C731" s="381"/>
      <c r="D731" s="381">
        <v>0</v>
      </c>
      <c r="E731" s="234">
        <f t="shared" si="11"/>
        <v>0</v>
      </c>
      <c r="F731" s="383"/>
    </row>
    <row r="732" ht="16" customHeight="1" spans="1:6">
      <c r="A732" s="242" t="s">
        <v>767</v>
      </c>
      <c r="B732" s="381"/>
      <c r="C732" s="381"/>
      <c r="D732" s="381">
        <v>0</v>
      </c>
      <c r="E732" s="234">
        <f t="shared" si="11"/>
        <v>0</v>
      </c>
      <c r="F732" s="383"/>
    </row>
    <row r="733" ht="16" customHeight="1" spans="1:6">
      <c r="A733" s="242" t="s">
        <v>768</v>
      </c>
      <c r="B733" s="381">
        <v>450</v>
      </c>
      <c r="C733" s="381">
        <v>511</v>
      </c>
      <c r="D733" s="381">
        <f>SUM(D734:D735)</f>
        <v>511</v>
      </c>
      <c r="E733" s="234">
        <f t="shared" si="11"/>
        <v>100</v>
      </c>
      <c r="F733" s="234"/>
    </row>
    <row r="734" ht="16" customHeight="1" spans="1:6">
      <c r="A734" s="242" t="s">
        <v>769</v>
      </c>
      <c r="B734" s="381">
        <v>450</v>
      </c>
      <c r="C734" s="381">
        <v>511</v>
      </c>
      <c r="D734" s="381">
        <v>511</v>
      </c>
      <c r="E734" s="234">
        <f t="shared" si="11"/>
        <v>100</v>
      </c>
      <c r="F734" s="383"/>
    </row>
    <row r="735" ht="16" customHeight="1" spans="1:6">
      <c r="A735" s="242" t="s">
        <v>770</v>
      </c>
      <c r="B735" s="381"/>
      <c r="C735" s="381"/>
      <c r="D735" s="381">
        <v>0</v>
      </c>
      <c r="E735" s="234">
        <f t="shared" si="11"/>
        <v>0</v>
      </c>
      <c r="F735" s="383"/>
    </row>
    <row r="736" ht="16" customHeight="1" spans="1:6">
      <c r="A736" s="242" t="s">
        <v>771</v>
      </c>
      <c r="B736" s="381">
        <v>4</v>
      </c>
      <c r="C736" s="381">
        <v>0</v>
      </c>
      <c r="D736" s="381">
        <f>SUM(D737:D744)</f>
        <v>0</v>
      </c>
      <c r="E736" s="234">
        <f t="shared" si="11"/>
        <v>0</v>
      </c>
      <c r="F736" s="234"/>
    </row>
    <row r="737" ht="16" customHeight="1" spans="1:6">
      <c r="A737" s="242" t="s">
        <v>246</v>
      </c>
      <c r="B737" s="381"/>
      <c r="C737" s="381"/>
      <c r="D737" s="381">
        <v>0</v>
      </c>
      <c r="E737" s="234">
        <f t="shared" si="11"/>
        <v>0</v>
      </c>
      <c r="F737" s="383"/>
    </row>
    <row r="738" ht="16" customHeight="1" spans="1:6">
      <c r="A738" s="242" t="s">
        <v>247</v>
      </c>
      <c r="B738" s="381"/>
      <c r="C738" s="381"/>
      <c r="D738" s="381">
        <v>0</v>
      </c>
      <c r="E738" s="234">
        <f t="shared" si="11"/>
        <v>0</v>
      </c>
      <c r="F738" s="383"/>
    </row>
    <row r="739" ht="16" customHeight="1" spans="1:6">
      <c r="A739" s="242" t="s">
        <v>248</v>
      </c>
      <c r="B739" s="381"/>
      <c r="C739" s="381"/>
      <c r="D739" s="381">
        <v>0</v>
      </c>
      <c r="E739" s="234">
        <f t="shared" si="11"/>
        <v>0</v>
      </c>
      <c r="F739" s="383"/>
    </row>
    <row r="740" ht="16" customHeight="1" spans="1:6">
      <c r="A740" s="242" t="s">
        <v>287</v>
      </c>
      <c r="B740" s="381"/>
      <c r="C740" s="381"/>
      <c r="D740" s="381">
        <v>0</v>
      </c>
      <c r="E740" s="234">
        <f t="shared" si="11"/>
        <v>0</v>
      </c>
      <c r="F740" s="383"/>
    </row>
    <row r="741" ht="16" customHeight="1" spans="1:6">
      <c r="A741" s="242" t="s">
        <v>772</v>
      </c>
      <c r="B741" s="381"/>
      <c r="C741" s="381"/>
      <c r="D741" s="381">
        <v>0</v>
      </c>
      <c r="E741" s="234">
        <f t="shared" si="11"/>
        <v>0</v>
      </c>
      <c r="F741" s="383"/>
    </row>
    <row r="742" ht="16" customHeight="1" spans="1:6">
      <c r="A742" s="242" t="s">
        <v>773</v>
      </c>
      <c r="B742" s="381"/>
      <c r="C742" s="381"/>
      <c r="D742" s="381">
        <v>0</v>
      </c>
      <c r="E742" s="234">
        <f t="shared" si="11"/>
        <v>0</v>
      </c>
      <c r="F742" s="383"/>
    </row>
    <row r="743" ht="16" customHeight="1" spans="1:6">
      <c r="A743" s="242" t="s">
        <v>255</v>
      </c>
      <c r="B743" s="381"/>
      <c r="C743" s="381"/>
      <c r="D743" s="381">
        <v>0</v>
      </c>
      <c r="E743" s="234">
        <f t="shared" si="11"/>
        <v>0</v>
      </c>
      <c r="F743" s="383"/>
    </row>
    <row r="744" ht="16" customHeight="1" spans="1:6">
      <c r="A744" s="242" t="s">
        <v>774</v>
      </c>
      <c r="B744" s="381">
        <v>4</v>
      </c>
      <c r="C744" s="381"/>
      <c r="D744" s="381">
        <v>0</v>
      </c>
      <c r="E744" s="234">
        <f t="shared" si="11"/>
        <v>0</v>
      </c>
      <c r="F744" s="383"/>
    </row>
    <row r="745" ht="16" customHeight="1" spans="1:6">
      <c r="A745" s="242" t="s">
        <v>775</v>
      </c>
      <c r="B745" s="381"/>
      <c r="C745" s="381">
        <v>0</v>
      </c>
      <c r="D745" s="381">
        <f>D746</f>
        <v>0</v>
      </c>
      <c r="E745" s="234">
        <f t="shared" si="11"/>
        <v>0</v>
      </c>
      <c r="F745" s="234"/>
    </row>
    <row r="746" ht="16" customHeight="1" spans="1:6">
      <c r="A746" s="242" t="s">
        <v>776</v>
      </c>
      <c r="B746" s="381"/>
      <c r="C746" s="381"/>
      <c r="D746" s="381">
        <v>0</v>
      </c>
      <c r="E746" s="234">
        <f t="shared" si="11"/>
        <v>0</v>
      </c>
      <c r="F746" s="383"/>
    </row>
    <row r="747" ht="16" customHeight="1" spans="1:6">
      <c r="A747" s="242" t="s">
        <v>777</v>
      </c>
      <c r="B747" s="381">
        <v>420</v>
      </c>
      <c r="C747" s="381">
        <v>4291</v>
      </c>
      <c r="D747" s="381">
        <f>D748</f>
        <v>2069</v>
      </c>
      <c r="E747" s="234">
        <f t="shared" si="11"/>
        <v>48.2171987881613</v>
      </c>
      <c r="F747" s="234"/>
    </row>
    <row r="748" ht="16" customHeight="1" spans="1:6">
      <c r="A748" s="242" t="s">
        <v>778</v>
      </c>
      <c r="B748" s="381">
        <v>420</v>
      </c>
      <c r="C748" s="381">
        <v>4291</v>
      </c>
      <c r="D748" s="381">
        <v>2069</v>
      </c>
      <c r="E748" s="234">
        <f t="shared" si="11"/>
        <v>48.2171987881613</v>
      </c>
      <c r="F748" s="383"/>
    </row>
    <row r="749" ht="16" customHeight="1" spans="1:6">
      <c r="A749" s="243" t="s">
        <v>47</v>
      </c>
      <c r="B749" s="380">
        <v>2280</v>
      </c>
      <c r="C749" s="380">
        <f>SUM(C750,C760,C764,C773,C780,C787,C793,C796,C799,C801,C803,C809,C811,C813,C824)</f>
        <v>12418</v>
      </c>
      <c r="D749" s="380">
        <f>SUM(D750,D760,D764,D773,D780,D787,D793,D796,D799,D801,D803,D809,D811,D813,D824)</f>
        <v>11893</v>
      </c>
      <c r="E749" s="239">
        <f t="shared" si="11"/>
        <v>95.772266065389</v>
      </c>
      <c r="F749" s="239">
        <v>224.767886400874</v>
      </c>
    </row>
    <row r="750" ht="16" customHeight="1" spans="1:6">
      <c r="A750" s="242" t="s">
        <v>779</v>
      </c>
      <c r="B750" s="381">
        <v>130</v>
      </c>
      <c r="C750" s="381">
        <v>318</v>
      </c>
      <c r="D750" s="381">
        <f>SUM(D751:D759)</f>
        <v>216</v>
      </c>
      <c r="E750" s="234">
        <f t="shared" si="11"/>
        <v>67.9245283018868</v>
      </c>
      <c r="F750" s="234"/>
    </row>
    <row r="751" ht="16" customHeight="1" spans="1:6">
      <c r="A751" s="242" t="s">
        <v>246</v>
      </c>
      <c r="B751" s="381"/>
      <c r="C751" s="381">
        <v>33</v>
      </c>
      <c r="D751" s="381">
        <v>33</v>
      </c>
      <c r="E751" s="234">
        <f t="shared" si="11"/>
        <v>100</v>
      </c>
      <c r="F751" s="383"/>
    </row>
    <row r="752" ht="16" customHeight="1" spans="1:6">
      <c r="A752" s="242" t="s">
        <v>247</v>
      </c>
      <c r="B752" s="381">
        <v>70</v>
      </c>
      <c r="C752" s="381">
        <v>126</v>
      </c>
      <c r="D752" s="381">
        <v>46</v>
      </c>
      <c r="E752" s="234">
        <f t="shared" si="11"/>
        <v>36.5079365079365</v>
      </c>
      <c r="F752" s="383"/>
    </row>
    <row r="753" ht="16" customHeight="1" spans="1:6">
      <c r="A753" s="242" t="s">
        <v>248</v>
      </c>
      <c r="B753" s="381"/>
      <c r="C753" s="381"/>
      <c r="D753" s="381">
        <v>0</v>
      </c>
      <c r="E753" s="234">
        <f t="shared" si="11"/>
        <v>0</v>
      </c>
      <c r="F753" s="383"/>
    </row>
    <row r="754" ht="16" customHeight="1" spans="1:6">
      <c r="A754" s="242" t="s">
        <v>780</v>
      </c>
      <c r="B754" s="381"/>
      <c r="C754" s="381"/>
      <c r="D754" s="381">
        <v>0</v>
      </c>
      <c r="E754" s="234">
        <f t="shared" si="11"/>
        <v>0</v>
      </c>
      <c r="F754" s="383"/>
    </row>
    <row r="755" ht="16" customHeight="1" spans="1:6">
      <c r="A755" s="242" t="s">
        <v>781</v>
      </c>
      <c r="B755" s="381"/>
      <c r="C755" s="381"/>
      <c r="D755" s="381">
        <v>0</v>
      </c>
      <c r="E755" s="234">
        <f t="shared" si="11"/>
        <v>0</v>
      </c>
      <c r="F755" s="383"/>
    </row>
    <row r="756" ht="16" customHeight="1" spans="1:6">
      <c r="A756" s="242" t="s">
        <v>782</v>
      </c>
      <c r="B756" s="381"/>
      <c r="C756" s="381"/>
      <c r="D756" s="381">
        <v>0</v>
      </c>
      <c r="E756" s="234">
        <f t="shared" si="11"/>
        <v>0</v>
      </c>
      <c r="F756" s="383"/>
    </row>
    <row r="757" ht="16" customHeight="1" spans="1:6">
      <c r="A757" s="242" t="s">
        <v>783</v>
      </c>
      <c r="B757" s="381"/>
      <c r="C757" s="381"/>
      <c r="D757" s="381">
        <v>0</v>
      </c>
      <c r="E757" s="234">
        <f t="shared" si="11"/>
        <v>0</v>
      </c>
      <c r="F757" s="383"/>
    </row>
    <row r="758" ht="16" customHeight="1" spans="1:6">
      <c r="A758" s="242" t="s">
        <v>784</v>
      </c>
      <c r="B758" s="381"/>
      <c r="C758" s="381"/>
      <c r="D758" s="381">
        <v>0</v>
      </c>
      <c r="E758" s="234">
        <f t="shared" si="11"/>
        <v>0</v>
      </c>
      <c r="F758" s="383"/>
    </row>
    <row r="759" ht="16" customHeight="1" spans="1:6">
      <c r="A759" s="242" t="s">
        <v>785</v>
      </c>
      <c r="B759" s="381">
        <v>60</v>
      </c>
      <c r="C759" s="381">
        <f>137+22</f>
        <v>159</v>
      </c>
      <c r="D759" s="381">
        <v>137</v>
      </c>
      <c r="E759" s="234">
        <f t="shared" si="11"/>
        <v>86.1635220125786</v>
      </c>
      <c r="F759" s="383"/>
    </row>
    <row r="760" ht="16" customHeight="1" spans="1:6">
      <c r="A760" s="242" t="s">
        <v>786</v>
      </c>
      <c r="B760" s="381">
        <v>0</v>
      </c>
      <c r="C760" s="381">
        <v>0</v>
      </c>
      <c r="D760" s="381">
        <f>SUM(D761:D763)</f>
        <v>0</v>
      </c>
      <c r="E760" s="234">
        <f t="shared" si="11"/>
        <v>0</v>
      </c>
      <c r="F760" s="234"/>
    </row>
    <row r="761" ht="16" customHeight="1" spans="1:6">
      <c r="A761" s="242" t="s">
        <v>787</v>
      </c>
      <c r="B761" s="381"/>
      <c r="C761" s="381"/>
      <c r="D761" s="381">
        <v>0</v>
      </c>
      <c r="E761" s="234">
        <f t="shared" si="11"/>
        <v>0</v>
      </c>
      <c r="F761" s="383"/>
    </row>
    <row r="762" ht="16" customHeight="1" spans="1:6">
      <c r="A762" s="242" t="s">
        <v>788</v>
      </c>
      <c r="B762" s="381"/>
      <c r="C762" s="381"/>
      <c r="D762" s="381">
        <v>0</v>
      </c>
      <c r="E762" s="234">
        <f t="shared" si="11"/>
        <v>0</v>
      </c>
      <c r="F762" s="383"/>
    </row>
    <row r="763" ht="16" customHeight="1" spans="1:6">
      <c r="A763" s="242" t="s">
        <v>789</v>
      </c>
      <c r="B763" s="381"/>
      <c r="C763" s="381"/>
      <c r="D763" s="381">
        <v>0</v>
      </c>
      <c r="E763" s="234">
        <f t="shared" si="11"/>
        <v>0</v>
      </c>
      <c r="F763" s="383"/>
    </row>
    <row r="764" ht="16" customHeight="1" spans="1:6">
      <c r="A764" s="242" t="s">
        <v>790</v>
      </c>
      <c r="B764" s="381">
        <v>0</v>
      </c>
      <c r="C764" s="381">
        <v>3203</v>
      </c>
      <c r="D764" s="381">
        <f>SUM(D765:D772)</f>
        <v>3203</v>
      </c>
      <c r="E764" s="234">
        <f t="shared" si="11"/>
        <v>100</v>
      </c>
      <c r="F764" s="234"/>
    </row>
    <row r="765" ht="16" customHeight="1" spans="1:6">
      <c r="A765" s="242" t="s">
        <v>791</v>
      </c>
      <c r="B765" s="381"/>
      <c r="C765" s="381">
        <v>27</v>
      </c>
      <c r="D765" s="381">
        <v>27</v>
      </c>
      <c r="E765" s="234">
        <f t="shared" si="11"/>
        <v>100</v>
      </c>
      <c r="F765" s="383"/>
    </row>
    <row r="766" ht="16" customHeight="1" spans="1:6">
      <c r="A766" s="242" t="s">
        <v>792</v>
      </c>
      <c r="B766" s="381"/>
      <c r="C766" s="381">
        <v>3176</v>
      </c>
      <c r="D766" s="381">
        <v>3176</v>
      </c>
      <c r="E766" s="234">
        <f t="shared" si="11"/>
        <v>100</v>
      </c>
      <c r="F766" s="383"/>
    </row>
    <row r="767" ht="16" customHeight="1" spans="1:6">
      <c r="A767" s="242" t="s">
        <v>793</v>
      </c>
      <c r="B767" s="381"/>
      <c r="C767" s="381"/>
      <c r="D767" s="381">
        <v>0</v>
      </c>
      <c r="E767" s="234">
        <f t="shared" si="11"/>
        <v>0</v>
      </c>
      <c r="F767" s="383"/>
    </row>
    <row r="768" ht="16" customHeight="1" spans="1:6">
      <c r="A768" s="242" t="s">
        <v>794</v>
      </c>
      <c r="B768" s="381"/>
      <c r="C768" s="381"/>
      <c r="D768" s="381">
        <v>0</v>
      </c>
      <c r="E768" s="234">
        <f t="shared" si="11"/>
        <v>0</v>
      </c>
      <c r="F768" s="383"/>
    </row>
    <row r="769" ht="16" customHeight="1" spans="1:6">
      <c r="A769" s="242" t="s">
        <v>795</v>
      </c>
      <c r="B769" s="381"/>
      <c r="C769" s="381"/>
      <c r="D769" s="381">
        <v>0</v>
      </c>
      <c r="E769" s="234">
        <f t="shared" si="11"/>
        <v>0</v>
      </c>
      <c r="F769" s="383"/>
    </row>
    <row r="770" ht="16" customHeight="1" spans="1:6">
      <c r="A770" s="242" t="s">
        <v>796</v>
      </c>
      <c r="B770" s="381"/>
      <c r="C770" s="381"/>
      <c r="D770" s="381">
        <v>0</v>
      </c>
      <c r="E770" s="234">
        <f t="shared" si="11"/>
        <v>0</v>
      </c>
      <c r="F770" s="383"/>
    </row>
    <row r="771" ht="16" customHeight="1" spans="1:6">
      <c r="A771" s="242" t="s">
        <v>797</v>
      </c>
      <c r="B771" s="381"/>
      <c r="C771" s="381"/>
      <c r="D771" s="381">
        <v>0</v>
      </c>
      <c r="E771" s="234">
        <f t="shared" si="11"/>
        <v>0</v>
      </c>
      <c r="F771" s="383"/>
    </row>
    <row r="772" ht="16" customHeight="1" spans="1:6">
      <c r="A772" s="242" t="s">
        <v>798</v>
      </c>
      <c r="B772" s="381"/>
      <c r="C772" s="381"/>
      <c r="D772" s="381">
        <v>0</v>
      </c>
      <c r="E772" s="234">
        <f t="shared" si="11"/>
        <v>0</v>
      </c>
      <c r="F772" s="383"/>
    </row>
    <row r="773" ht="16" customHeight="1" spans="1:6">
      <c r="A773" s="242" t="s">
        <v>799</v>
      </c>
      <c r="B773" s="381">
        <v>1550</v>
      </c>
      <c r="C773" s="381">
        <f>SUM(C774:C779)</f>
        <v>2822</v>
      </c>
      <c r="D773" s="381">
        <f>SUM(D774:D779)</f>
        <v>2552</v>
      </c>
      <c r="E773" s="234">
        <f t="shared" ref="E773:E836" si="12">IFERROR(D773/C773*100,)</f>
        <v>90.4323175053154</v>
      </c>
      <c r="F773" s="234"/>
    </row>
    <row r="774" ht="16" customHeight="1" spans="1:6">
      <c r="A774" s="242" t="s">
        <v>800</v>
      </c>
      <c r="B774" s="381">
        <v>1050</v>
      </c>
      <c r="C774" s="381">
        <v>1155</v>
      </c>
      <c r="D774" s="381">
        <v>1155</v>
      </c>
      <c r="E774" s="234">
        <f t="shared" si="12"/>
        <v>100</v>
      </c>
      <c r="F774" s="383"/>
    </row>
    <row r="775" ht="16" customHeight="1" spans="1:6">
      <c r="A775" s="242" t="s">
        <v>801</v>
      </c>
      <c r="B775" s="381">
        <v>500</v>
      </c>
      <c r="C775" s="381">
        <v>970</v>
      </c>
      <c r="D775" s="381">
        <v>970</v>
      </c>
      <c r="E775" s="234">
        <f t="shared" si="12"/>
        <v>100</v>
      </c>
      <c r="F775" s="383"/>
    </row>
    <row r="776" ht="16" customHeight="1" spans="1:6">
      <c r="A776" s="242" t="s">
        <v>802</v>
      </c>
      <c r="B776" s="381"/>
      <c r="C776" s="381">
        <v>270</v>
      </c>
      <c r="D776" s="381">
        <v>0</v>
      </c>
      <c r="E776" s="234">
        <f t="shared" si="12"/>
        <v>0</v>
      </c>
      <c r="F776" s="383"/>
    </row>
    <row r="777" ht="16" customHeight="1" spans="1:6">
      <c r="A777" s="242" t="s">
        <v>803</v>
      </c>
      <c r="B777" s="381"/>
      <c r="C777" s="381"/>
      <c r="D777" s="381">
        <v>0</v>
      </c>
      <c r="E777" s="234">
        <f t="shared" si="12"/>
        <v>0</v>
      </c>
      <c r="F777" s="383"/>
    </row>
    <row r="778" ht="16" customHeight="1" spans="1:6">
      <c r="A778" s="242" t="s">
        <v>804</v>
      </c>
      <c r="B778" s="381"/>
      <c r="C778" s="381">
        <v>427</v>
      </c>
      <c r="D778" s="381">
        <v>427</v>
      </c>
      <c r="E778" s="234">
        <f t="shared" si="12"/>
        <v>100</v>
      </c>
      <c r="F778" s="383"/>
    </row>
    <row r="779" ht="16" customHeight="1" spans="1:6">
      <c r="A779" s="242" t="s">
        <v>805</v>
      </c>
      <c r="B779" s="381"/>
      <c r="C779" s="381"/>
      <c r="D779" s="381">
        <v>0</v>
      </c>
      <c r="E779" s="234">
        <f t="shared" si="12"/>
        <v>0</v>
      </c>
      <c r="F779" s="383"/>
    </row>
    <row r="780" ht="16" customHeight="1" spans="1:6">
      <c r="A780" s="242" t="s">
        <v>806</v>
      </c>
      <c r="B780" s="381">
        <v>0</v>
      </c>
      <c r="C780" s="381">
        <v>0</v>
      </c>
      <c r="D780" s="381">
        <f>SUM(D781:D786)</f>
        <v>0</v>
      </c>
      <c r="E780" s="234">
        <f t="shared" si="12"/>
        <v>0</v>
      </c>
      <c r="F780" s="234"/>
    </row>
    <row r="781" ht="16" customHeight="1" spans="1:6">
      <c r="A781" s="242" t="s">
        <v>807</v>
      </c>
      <c r="B781" s="381"/>
      <c r="C781" s="381"/>
      <c r="D781" s="381">
        <v>0</v>
      </c>
      <c r="E781" s="234">
        <f t="shared" si="12"/>
        <v>0</v>
      </c>
      <c r="F781" s="383"/>
    </row>
    <row r="782" ht="16" customHeight="1" spans="1:6">
      <c r="A782" s="242" t="s">
        <v>808</v>
      </c>
      <c r="B782" s="381"/>
      <c r="C782" s="381"/>
      <c r="D782" s="381">
        <v>0</v>
      </c>
      <c r="E782" s="234">
        <f t="shared" si="12"/>
        <v>0</v>
      </c>
      <c r="F782" s="383"/>
    </row>
    <row r="783" ht="16" customHeight="1" spans="1:6">
      <c r="A783" s="242" t="s">
        <v>809</v>
      </c>
      <c r="B783" s="381"/>
      <c r="C783" s="381"/>
      <c r="D783" s="381">
        <v>0</v>
      </c>
      <c r="E783" s="234">
        <f t="shared" si="12"/>
        <v>0</v>
      </c>
      <c r="F783" s="383"/>
    </row>
    <row r="784" ht="16" customHeight="1" spans="1:6">
      <c r="A784" s="242" t="s">
        <v>810</v>
      </c>
      <c r="B784" s="381"/>
      <c r="C784" s="381"/>
      <c r="D784" s="381">
        <v>0</v>
      </c>
      <c r="E784" s="234">
        <f t="shared" si="12"/>
        <v>0</v>
      </c>
      <c r="F784" s="383"/>
    </row>
    <row r="785" ht="16" customHeight="1" spans="1:6">
      <c r="A785" s="242" t="s">
        <v>811</v>
      </c>
      <c r="B785" s="381"/>
      <c r="C785" s="381"/>
      <c r="D785" s="381">
        <v>0</v>
      </c>
      <c r="E785" s="234">
        <f t="shared" si="12"/>
        <v>0</v>
      </c>
      <c r="F785" s="383"/>
    </row>
    <row r="786" ht="16" customHeight="1" spans="1:6">
      <c r="A786" s="242" t="s">
        <v>812</v>
      </c>
      <c r="B786" s="381"/>
      <c r="C786" s="381"/>
      <c r="D786" s="381">
        <v>0</v>
      </c>
      <c r="E786" s="234">
        <f t="shared" si="12"/>
        <v>0</v>
      </c>
      <c r="F786" s="383"/>
    </row>
    <row r="787" ht="16" customHeight="1" spans="1:6">
      <c r="A787" s="242" t="s">
        <v>813</v>
      </c>
      <c r="B787" s="381">
        <v>600</v>
      </c>
      <c r="C787" s="381">
        <v>5532</v>
      </c>
      <c r="D787" s="381">
        <f>SUM(D788:D792)</f>
        <v>5532</v>
      </c>
      <c r="E787" s="234">
        <f t="shared" si="12"/>
        <v>100</v>
      </c>
      <c r="F787" s="234"/>
    </row>
    <row r="788" ht="16" customHeight="1" spans="1:6">
      <c r="A788" s="242" t="s">
        <v>814</v>
      </c>
      <c r="B788" s="381">
        <v>600</v>
      </c>
      <c r="C788" s="381">
        <v>5532</v>
      </c>
      <c r="D788" s="381">
        <v>5532</v>
      </c>
      <c r="E788" s="234">
        <f t="shared" si="12"/>
        <v>100</v>
      </c>
      <c r="F788" s="383"/>
    </row>
    <row r="789" ht="16" customHeight="1" spans="1:6">
      <c r="A789" s="242" t="s">
        <v>815</v>
      </c>
      <c r="B789" s="381"/>
      <c r="C789" s="381"/>
      <c r="D789" s="381">
        <v>0</v>
      </c>
      <c r="E789" s="234">
        <f t="shared" si="12"/>
        <v>0</v>
      </c>
      <c r="F789" s="383"/>
    </row>
    <row r="790" ht="16" customHeight="1" spans="1:6">
      <c r="A790" s="242" t="s">
        <v>816</v>
      </c>
      <c r="B790" s="381"/>
      <c r="C790" s="381"/>
      <c r="D790" s="381">
        <v>0</v>
      </c>
      <c r="E790" s="234">
        <f t="shared" si="12"/>
        <v>0</v>
      </c>
      <c r="F790" s="383"/>
    </row>
    <row r="791" ht="16" customHeight="1" spans="1:6">
      <c r="A791" s="242" t="s">
        <v>817</v>
      </c>
      <c r="B791" s="381"/>
      <c r="C791" s="381"/>
      <c r="D791" s="381">
        <v>0</v>
      </c>
      <c r="E791" s="234">
        <f t="shared" si="12"/>
        <v>0</v>
      </c>
      <c r="F791" s="383"/>
    </row>
    <row r="792" ht="16" customHeight="1" spans="1:6">
      <c r="A792" s="242" t="s">
        <v>818</v>
      </c>
      <c r="B792" s="381"/>
      <c r="C792" s="381"/>
      <c r="D792" s="381">
        <v>0</v>
      </c>
      <c r="E792" s="234">
        <f t="shared" si="12"/>
        <v>0</v>
      </c>
      <c r="F792" s="383"/>
    </row>
    <row r="793" ht="16" customHeight="1" spans="1:6">
      <c r="A793" s="242" t="s">
        <v>819</v>
      </c>
      <c r="B793" s="381">
        <v>0</v>
      </c>
      <c r="C793" s="381">
        <v>0</v>
      </c>
      <c r="D793" s="381">
        <f>SUM(D794:D795)</f>
        <v>0</v>
      </c>
      <c r="E793" s="234">
        <f t="shared" si="12"/>
        <v>0</v>
      </c>
      <c r="F793" s="234"/>
    </row>
    <row r="794" ht="16" customHeight="1" spans="1:6">
      <c r="A794" s="242" t="s">
        <v>820</v>
      </c>
      <c r="B794" s="381"/>
      <c r="C794" s="381"/>
      <c r="D794" s="381">
        <v>0</v>
      </c>
      <c r="E794" s="234">
        <f t="shared" si="12"/>
        <v>0</v>
      </c>
      <c r="F794" s="383"/>
    </row>
    <row r="795" ht="16" customHeight="1" spans="1:6">
      <c r="A795" s="242" t="s">
        <v>821</v>
      </c>
      <c r="B795" s="381"/>
      <c r="C795" s="381"/>
      <c r="D795" s="381">
        <v>0</v>
      </c>
      <c r="E795" s="234">
        <f t="shared" si="12"/>
        <v>0</v>
      </c>
      <c r="F795" s="383"/>
    </row>
    <row r="796" ht="16" customHeight="1" spans="1:6">
      <c r="A796" s="242" t="s">
        <v>822</v>
      </c>
      <c r="B796" s="381">
        <v>0</v>
      </c>
      <c r="C796" s="381">
        <v>0</v>
      </c>
      <c r="D796" s="381">
        <f>SUM(D797:D798)</f>
        <v>0</v>
      </c>
      <c r="E796" s="234">
        <f t="shared" si="12"/>
        <v>0</v>
      </c>
      <c r="F796" s="234"/>
    </row>
    <row r="797" ht="16" customHeight="1" spans="1:6">
      <c r="A797" s="242" t="s">
        <v>823</v>
      </c>
      <c r="B797" s="381"/>
      <c r="C797" s="381"/>
      <c r="D797" s="381">
        <v>0</v>
      </c>
      <c r="E797" s="234">
        <f t="shared" si="12"/>
        <v>0</v>
      </c>
      <c r="F797" s="383"/>
    </row>
    <row r="798" ht="16" customHeight="1" spans="1:6">
      <c r="A798" s="242" t="s">
        <v>824</v>
      </c>
      <c r="B798" s="381"/>
      <c r="C798" s="381"/>
      <c r="D798" s="381">
        <v>0</v>
      </c>
      <c r="E798" s="234">
        <f t="shared" si="12"/>
        <v>0</v>
      </c>
      <c r="F798" s="383"/>
    </row>
    <row r="799" ht="16" customHeight="1" spans="1:6">
      <c r="A799" s="242" t="s">
        <v>825</v>
      </c>
      <c r="B799" s="381"/>
      <c r="C799" s="381">
        <v>0</v>
      </c>
      <c r="D799" s="381">
        <f>D800</f>
        <v>0</v>
      </c>
      <c r="E799" s="234">
        <f t="shared" si="12"/>
        <v>0</v>
      </c>
      <c r="F799" s="234"/>
    </row>
    <row r="800" ht="16" customHeight="1" spans="1:6">
      <c r="A800" s="242" t="s">
        <v>826</v>
      </c>
      <c r="B800" s="381"/>
      <c r="C800" s="381"/>
      <c r="D800" s="381">
        <v>0</v>
      </c>
      <c r="E800" s="234">
        <f t="shared" si="12"/>
        <v>0</v>
      </c>
      <c r="F800" s="383"/>
    </row>
    <row r="801" ht="16" customHeight="1" spans="1:6">
      <c r="A801" s="242" t="s">
        <v>827</v>
      </c>
      <c r="B801" s="381">
        <v>0</v>
      </c>
      <c r="C801" s="381">
        <v>0</v>
      </c>
      <c r="D801" s="381">
        <f>D802</f>
        <v>0</v>
      </c>
      <c r="E801" s="234">
        <f t="shared" si="12"/>
        <v>0</v>
      </c>
      <c r="F801" s="234"/>
    </row>
    <row r="802" ht="16" customHeight="1" spans="1:6">
      <c r="A802" s="242" t="s">
        <v>828</v>
      </c>
      <c r="B802" s="381"/>
      <c r="C802" s="381"/>
      <c r="D802" s="381">
        <v>0</v>
      </c>
      <c r="E802" s="234">
        <f t="shared" si="12"/>
        <v>0</v>
      </c>
      <c r="F802" s="383"/>
    </row>
    <row r="803" ht="16" customHeight="1" spans="1:6">
      <c r="A803" s="242" t="s">
        <v>829</v>
      </c>
      <c r="B803" s="381"/>
      <c r="C803" s="381">
        <v>0</v>
      </c>
      <c r="D803" s="381">
        <f>SUM(D804:D808)</f>
        <v>0</v>
      </c>
      <c r="E803" s="234">
        <f t="shared" si="12"/>
        <v>0</v>
      </c>
      <c r="F803" s="234"/>
    </row>
    <row r="804" ht="16" customHeight="1" spans="1:6">
      <c r="A804" s="242" t="s">
        <v>830</v>
      </c>
      <c r="B804" s="381"/>
      <c r="C804" s="381"/>
      <c r="D804" s="381">
        <v>0</v>
      </c>
      <c r="E804" s="234">
        <f t="shared" si="12"/>
        <v>0</v>
      </c>
      <c r="F804" s="383"/>
    </row>
    <row r="805" ht="16" customHeight="1" spans="1:6">
      <c r="A805" s="242" t="s">
        <v>831</v>
      </c>
      <c r="B805" s="381"/>
      <c r="C805" s="381"/>
      <c r="D805" s="381">
        <v>0</v>
      </c>
      <c r="E805" s="234">
        <f t="shared" si="12"/>
        <v>0</v>
      </c>
      <c r="F805" s="383"/>
    </row>
    <row r="806" ht="16" customHeight="1" spans="1:6">
      <c r="A806" s="242" t="s">
        <v>832</v>
      </c>
      <c r="B806" s="381"/>
      <c r="C806" s="381"/>
      <c r="D806" s="381">
        <v>0</v>
      </c>
      <c r="E806" s="234">
        <f t="shared" si="12"/>
        <v>0</v>
      </c>
      <c r="F806" s="383"/>
    </row>
    <row r="807" ht="16" customHeight="1" spans="1:6">
      <c r="A807" s="242" t="s">
        <v>833</v>
      </c>
      <c r="B807" s="381"/>
      <c r="C807" s="381"/>
      <c r="D807" s="381">
        <v>0</v>
      </c>
      <c r="E807" s="234">
        <f t="shared" si="12"/>
        <v>0</v>
      </c>
      <c r="F807" s="383"/>
    </row>
    <row r="808" ht="16" customHeight="1" spans="1:6">
      <c r="A808" s="242" t="s">
        <v>834</v>
      </c>
      <c r="B808" s="381"/>
      <c r="C808" s="381"/>
      <c r="D808" s="381">
        <v>0</v>
      </c>
      <c r="E808" s="234">
        <f t="shared" si="12"/>
        <v>0</v>
      </c>
      <c r="F808" s="383"/>
    </row>
    <row r="809" ht="16" customHeight="1" spans="1:6">
      <c r="A809" s="242" t="s">
        <v>835</v>
      </c>
      <c r="B809" s="381">
        <v>0</v>
      </c>
      <c r="C809" s="381">
        <v>0</v>
      </c>
      <c r="D809" s="381">
        <f>D810</f>
        <v>0</v>
      </c>
      <c r="E809" s="234">
        <f t="shared" si="12"/>
        <v>0</v>
      </c>
      <c r="F809" s="234"/>
    </row>
    <row r="810" ht="16" customHeight="1" spans="1:6">
      <c r="A810" s="242" t="s">
        <v>836</v>
      </c>
      <c r="B810" s="381"/>
      <c r="C810" s="381"/>
      <c r="D810" s="381">
        <v>0</v>
      </c>
      <c r="E810" s="234">
        <f t="shared" si="12"/>
        <v>0</v>
      </c>
      <c r="F810" s="383"/>
    </row>
    <row r="811" ht="16" customHeight="1" spans="1:6">
      <c r="A811" s="242" t="s">
        <v>837</v>
      </c>
      <c r="B811" s="381"/>
      <c r="C811" s="381">
        <v>0</v>
      </c>
      <c r="D811" s="381">
        <f>D812</f>
        <v>0</v>
      </c>
      <c r="E811" s="234">
        <f t="shared" si="12"/>
        <v>0</v>
      </c>
      <c r="F811" s="234"/>
    </row>
    <row r="812" ht="16" customHeight="1" spans="1:6">
      <c r="A812" s="242" t="s">
        <v>838</v>
      </c>
      <c r="B812" s="381"/>
      <c r="C812" s="381"/>
      <c r="D812" s="381">
        <v>0</v>
      </c>
      <c r="E812" s="234">
        <f t="shared" si="12"/>
        <v>0</v>
      </c>
      <c r="F812" s="383"/>
    </row>
    <row r="813" ht="16" customHeight="1" spans="1:6">
      <c r="A813" s="242" t="s">
        <v>839</v>
      </c>
      <c r="B813" s="381"/>
      <c r="C813" s="381">
        <v>0</v>
      </c>
      <c r="D813" s="381">
        <f>SUM(D814:D823)</f>
        <v>0</v>
      </c>
      <c r="E813" s="234">
        <f t="shared" si="12"/>
        <v>0</v>
      </c>
      <c r="F813" s="234"/>
    </row>
    <row r="814" ht="16" customHeight="1" spans="1:6">
      <c r="A814" s="242" t="s">
        <v>246</v>
      </c>
      <c r="B814" s="381"/>
      <c r="C814" s="381"/>
      <c r="D814" s="381">
        <v>0</v>
      </c>
      <c r="E814" s="234">
        <f t="shared" si="12"/>
        <v>0</v>
      </c>
      <c r="F814" s="383"/>
    </row>
    <row r="815" ht="16" customHeight="1" spans="1:6">
      <c r="A815" s="242" t="s">
        <v>247</v>
      </c>
      <c r="B815" s="381"/>
      <c r="C815" s="381"/>
      <c r="D815" s="381">
        <v>0</v>
      </c>
      <c r="E815" s="234">
        <f t="shared" si="12"/>
        <v>0</v>
      </c>
      <c r="F815" s="383"/>
    </row>
    <row r="816" ht="16" customHeight="1" spans="1:6">
      <c r="A816" s="242" t="s">
        <v>248</v>
      </c>
      <c r="B816" s="381"/>
      <c r="C816" s="381"/>
      <c r="D816" s="381">
        <v>0</v>
      </c>
      <c r="E816" s="234">
        <f t="shared" si="12"/>
        <v>0</v>
      </c>
      <c r="F816" s="383"/>
    </row>
    <row r="817" ht="16" customHeight="1" spans="1:6">
      <c r="A817" s="242" t="s">
        <v>840</v>
      </c>
      <c r="B817" s="381"/>
      <c r="C817" s="381"/>
      <c r="D817" s="381">
        <v>0</v>
      </c>
      <c r="E817" s="234">
        <f t="shared" si="12"/>
        <v>0</v>
      </c>
      <c r="F817" s="383"/>
    </row>
    <row r="818" ht="16" customHeight="1" spans="1:6">
      <c r="A818" s="242" t="s">
        <v>841</v>
      </c>
      <c r="B818" s="381"/>
      <c r="C818" s="381"/>
      <c r="D818" s="381">
        <v>0</v>
      </c>
      <c r="E818" s="234">
        <f t="shared" si="12"/>
        <v>0</v>
      </c>
      <c r="F818" s="383"/>
    </row>
    <row r="819" ht="16" customHeight="1" spans="1:6">
      <c r="A819" s="242" t="s">
        <v>842</v>
      </c>
      <c r="B819" s="381"/>
      <c r="C819" s="381"/>
      <c r="D819" s="381">
        <v>0</v>
      </c>
      <c r="E819" s="234">
        <f t="shared" si="12"/>
        <v>0</v>
      </c>
      <c r="F819" s="383"/>
    </row>
    <row r="820" ht="16" customHeight="1" spans="1:6">
      <c r="A820" s="242" t="s">
        <v>287</v>
      </c>
      <c r="B820" s="381"/>
      <c r="C820" s="381"/>
      <c r="D820" s="381">
        <v>0</v>
      </c>
      <c r="E820" s="234">
        <f t="shared" si="12"/>
        <v>0</v>
      </c>
      <c r="F820" s="383"/>
    </row>
    <row r="821" ht="16" customHeight="1" spans="1:6">
      <c r="A821" s="242" t="s">
        <v>843</v>
      </c>
      <c r="B821" s="381"/>
      <c r="C821" s="381"/>
      <c r="D821" s="381">
        <v>0</v>
      </c>
      <c r="E821" s="234">
        <f t="shared" si="12"/>
        <v>0</v>
      </c>
      <c r="F821" s="383"/>
    </row>
    <row r="822" ht="16" customHeight="1" spans="1:6">
      <c r="A822" s="242" t="s">
        <v>255</v>
      </c>
      <c r="B822" s="381"/>
      <c r="C822" s="381"/>
      <c r="D822" s="381">
        <v>0</v>
      </c>
      <c r="E822" s="234">
        <f t="shared" si="12"/>
        <v>0</v>
      </c>
      <c r="F822" s="383"/>
    </row>
    <row r="823" ht="16" customHeight="1" spans="1:6">
      <c r="A823" s="242" t="s">
        <v>844</v>
      </c>
      <c r="B823" s="381"/>
      <c r="C823" s="381"/>
      <c r="D823" s="381">
        <v>0</v>
      </c>
      <c r="E823" s="234">
        <f t="shared" si="12"/>
        <v>0</v>
      </c>
      <c r="F823" s="383"/>
    </row>
    <row r="824" ht="16" customHeight="1" spans="1:6">
      <c r="A824" s="242" t="s">
        <v>845</v>
      </c>
      <c r="B824" s="381"/>
      <c r="C824" s="381">
        <v>543</v>
      </c>
      <c r="D824" s="381">
        <f>D825</f>
        <v>390</v>
      </c>
      <c r="E824" s="234">
        <f t="shared" si="12"/>
        <v>71.8232044198895</v>
      </c>
      <c r="F824" s="234"/>
    </row>
    <row r="825" ht="16" customHeight="1" spans="1:6">
      <c r="A825" s="242" t="s">
        <v>846</v>
      </c>
      <c r="B825" s="381"/>
      <c r="C825" s="381">
        <v>543</v>
      </c>
      <c r="D825" s="381">
        <v>390</v>
      </c>
      <c r="E825" s="234">
        <f t="shared" si="12"/>
        <v>71.8232044198895</v>
      </c>
      <c r="F825" s="383"/>
    </row>
    <row r="826" ht="16" customHeight="1" spans="1:6">
      <c r="A826" s="243" t="s">
        <v>48</v>
      </c>
      <c r="B826" s="380">
        <v>6746</v>
      </c>
      <c r="C826" s="380">
        <f>SUM(C827,C838,C840,C843,C845,C847)</f>
        <v>24930</v>
      </c>
      <c r="D826" s="380">
        <f>SUM(D827,D838,D840,D843,D845,D847)</f>
        <v>24594</v>
      </c>
      <c r="E826" s="239">
        <f t="shared" si="12"/>
        <v>98.6522262334537</v>
      </c>
      <c r="F826" s="239">
        <v>55.668080258244</v>
      </c>
    </row>
    <row r="827" ht="16" customHeight="1" spans="1:6">
      <c r="A827" s="242" t="s">
        <v>847</v>
      </c>
      <c r="B827" s="381">
        <v>2589</v>
      </c>
      <c r="C827" s="381">
        <f>SUM(C828:C837)</f>
        <v>4487</v>
      </c>
      <c r="D827" s="381">
        <f>SUM(D828:D837)</f>
        <v>4430</v>
      </c>
      <c r="E827" s="234">
        <f t="shared" si="12"/>
        <v>98.7296634722532</v>
      </c>
      <c r="F827" s="234"/>
    </row>
    <row r="828" ht="16" customHeight="1" spans="1:6">
      <c r="A828" s="242" t="s">
        <v>246</v>
      </c>
      <c r="B828" s="381">
        <v>526</v>
      </c>
      <c r="C828" s="381">
        <v>388</v>
      </c>
      <c r="D828" s="381">
        <v>388</v>
      </c>
      <c r="E828" s="234">
        <f t="shared" si="12"/>
        <v>100</v>
      </c>
      <c r="F828" s="383"/>
    </row>
    <row r="829" ht="16" customHeight="1" spans="1:6">
      <c r="A829" s="242" t="s">
        <v>247</v>
      </c>
      <c r="B829" s="381">
        <v>198</v>
      </c>
      <c r="C829" s="381">
        <v>106</v>
      </c>
      <c r="D829" s="381">
        <v>106</v>
      </c>
      <c r="E829" s="234">
        <f t="shared" si="12"/>
        <v>100</v>
      </c>
      <c r="F829" s="383"/>
    </row>
    <row r="830" ht="16" customHeight="1" spans="1:6">
      <c r="A830" s="242" t="s">
        <v>248</v>
      </c>
      <c r="B830" s="381">
        <v>0</v>
      </c>
      <c r="C830" s="381">
        <v>0</v>
      </c>
      <c r="D830" s="381">
        <v>0</v>
      </c>
      <c r="E830" s="234">
        <f t="shared" si="12"/>
        <v>0</v>
      </c>
      <c r="F830" s="383"/>
    </row>
    <row r="831" ht="16" customHeight="1" spans="1:6">
      <c r="A831" s="242" t="s">
        <v>848</v>
      </c>
      <c r="B831" s="381">
        <v>1039</v>
      </c>
      <c r="C831" s="381">
        <f>1777</f>
        <v>1777</v>
      </c>
      <c r="D831" s="381">
        <v>1763</v>
      </c>
      <c r="E831" s="234">
        <f t="shared" si="12"/>
        <v>99.2121553179516</v>
      </c>
      <c r="F831" s="383"/>
    </row>
    <row r="832" ht="16" customHeight="1" spans="1:6">
      <c r="A832" s="242" t="s">
        <v>849</v>
      </c>
      <c r="B832" s="381">
        <v>0</v>
      </c>
      <c r="C832" s="381">
        <v>0</v>
      </c>
      <c r="D832" s="381">
        <v>0</v>
      </c>
      <c r="E832" s="234">
        <f t="shared" si="12"/>
        <v>0</v>
      </c>
      <c r="F832" s="383"/>
    </row>
    <row r="833" ht="16" customHeight="1" spans="1:6">
      <c r="A833" s="242" t="s">
        <v>850</v>
      </c>
      <c r="B833" s="381">
        <v>0</v>
      </c>
      <c r="C833" s="381">
        <v>0</v>
      </c>
      <c r="D833" s="381">
        <v>0</v>
      </c>
      <c r="E833" s="234">
        <f t="shared" si="12"/>
        <v>0</v>
      </c>
      <c r="F833" s="383"/>
    </row>
    <row r="834" ht="16" customHeight="1" spans="1:6">
      <c r="A834" s="242" t="s">
        <v>851</v>
      </c>
      <c r="B834" s="381">
        <v>0</v>
      </c>
      <c r="C834" s="381">
        <v>0</v>
      </c>
      <c r="D834" s="381">
        <v>0</v>
      </c>
      <c r="E834" s="234">
        <f t="shared" si="12"/>
        <v>0</v>
      </c>
      <c r="F834" s="383"/>
    </row>
    <row r="835" ht="16" customHeight="1" spans="1:6">
      <c r="A835" s="242" t="s">
        <v>852</v>
      </c>
      <c r="B835" s="381">
        <v>205</v>
      </c>
      <c r="C835" s="381">
        <f>318+17</f>
        <v>335</v>
      </c>
      <c r="D835" s="381">
        <v>318</v>
      </c>
      <c r="E835" s="234">
        <f t="shared" si="12"/>
        <v>94.9253731343284</v>
      </c>
      <c r="F835" s="383"/>
    </row>
    <row r="836" ht="16" customHeight="1" spans="1:6">
      <c r="A836" s="242" t="s">
        <v>853</v>
      </c>
      <c r="B836" s="381">
        <v>0</v>
      </c>
      <c r="C836" s="381">
        <v>0</v>
      </c>
      <c r="D836" s="381">
        <v>0</v>
      </c>
      <c r="E836" s="234">
        <f t="shared" si="12"/>
        <v>0</v>
      </c>
      <c r="F836" s="383"/>
    </row>
    <row r="837" ht="16" customHeight="1" spans="1:6">
      <c r="A837" s="242" t="s">
        <v>854</v>
      </c>
      <c r="B837" s="381">
        <v>621</v>
      </c>
      <c r="C837" s="381">
        <v>1881</v>
      </c>
      <c r="D837" s="381">
        <v>1855</v>
      </c>
      <c r="E837" s="234">
        <f t="shared" ref="E837:E900" si="13">IFERROR(D837/C837*100,)</f>
        <v>98.6177565124934</v>
      </c>
      <c r="F837" s="383"/>
    </row>
    <row r="838" ht="16" customHeight="1" spans="1:6">
      <c r="A838" s="242" t="s">
        <v>855</v>
      </c>
      <c r="B838" s="381"/>
      <c r="C838" s="381">
        <v>0</v>
      </c>
      <c r="D838" s="381">
        <f>D839</f>
        <v>0</v>
      </c>
      <c r="E838" s="234">
        <f t="shared" si="13"/>
        <v>0</v>
      </c>
      <c r="F838" s="234"/>
    </row>
    <row r="839" ht="16" customHeight="1" spans="1:6">
      <c r="A839" s="242" t="s">
        <v>856</v>
      </c>
      <c r="B839" s="381"/>
      <c r="C839" s="381"/>
      <c r="D839" s="381">
        <v>0</v>
      </c>
      <c r="E839" s="234">
        <f t="shared" si="13"/>
        <v>0</v>
      </c>
      <c r="F839" s="383"/>
    </row>
    <row r="840" ht="16" customHeight="1" spans="1:6">
      <c r="A840" s="242" t="s">
        <v>857</v>
      </c>
      <c r="B840" s="381">
        <v>1500</v>
      </c>
      <c r="C840" s="381">
        <v>3080</v>
      </c>
      <c r="D840" s="381">
        <f>SUM(D841:D842)</f>
        <v>3080</v>
      </c>
      <c r="E840" s="234">
        <f t="shared" si="13"/>
        <v>100</v>
      </c>
      <c r="F840" s="234"/>
    </row>
    <row r="841" ht="16" customHeight="1" spans="1:6">
      <c r="A841" s="242" t="s">
        <v>858</v>
      </c>
      <c r="B841" s="381"/>
      <c r="C841" s="381"/>
      <c r="D841" s="381">
        <v>0</v>
      </c>
      <c r="E841" s="234">
        <f t="shared" si="13"/>
        <v>0</v>
      </c>
      <c r="F841" s="383"/>
    </row>
    <row r="842" ht="16" customHeight="1" spans="1:6">
      <c r="A842" s="242" t="s">
        <v>859</v>
      </c>
      <c r="B842" s="381">
        <v>1500</v>
      </c>
      <c r="C842" s="381">
        <v>3080</v>
      </c>
      <c r="D842" s="381">
        <v>3080</v>
      </c>
      <c r="E842" s="234">
        <f t="shared" si="13"/>
        <v>100</v>
      </c>
      <c r="F842" s="383"/>
    </row>
    <row r="843" ht="16" customHeight="1" spans="1:6">
      <c r="A843" s="242" t="s">
        <v>860</v>
      </c>
      <c r="B843" s="381">
        <v>1157</v>
      </c>
      <c r="C843" s="381">
        <v>1398</v>
      </c>
      <c r="D843" s="381">
        <f t="shared" ref="D843:D847" si="14">D844</f>
        <v>1398</v>
      </c>
      <c r="E843" s="234">
        <f t="shared" si="13"/>
        <v>100</v>
      </c>
      <c r="F843" s="234"/>
    </row>
    <row r="844" ht="16" customHeight="1" spans="1:6">
      <c r="A844" s="242" t="s">
        <v>861</v>
      </c>
      <c r="B844" s="381">
        <v>1157</v>
      </c>
      <c r="C844" s="381">
        <v>1430</v>
      </c>
      <c r="D844" s="381">
        <v>1398</v>
      </c>
      <c r="E844" s="234">
        <f t="shared" si="13"/>
        <v>97.7622377622378</v>
      </c>
      <c r="F844" s="383"/>
    </row>
    <row r="845" ht="16" customHeight="1" spans="1:6">
      <c r="A845" s="242" t="s">
        <v>862</v>
      </c>
      <c r="B845" s="381">
        <v>300</v>
      </c>
      <c r="C845" s="381">
        <v>185</v>
      </c>
      <c r="D845" s="381">
        <f t="shared" si="14"/>
        <v>185</v>
      </c>
      <c r="E845" s="234">
        <f t="shared" si="13"/>
        <v>100</v>
      </c>
      <c r="F845" s="234"/>
    </row>
    <row r="846" ht="16" customHeight="1" spans="1:6">
      <c r="A846" s="242" t="s">
        <v>863</v>
      </c>
      <c r="B846" s="381">
        <v>300</v>
      </c>
      <c r="C846" s="381">
        <v>185</v>
      </c>
      <c r="D846" s="381">
        <v>185</v>
      </c>
      <c r="E846" s="234">
        <f t="shared" si="13"/>
        <v>100</v>
      </c>
      <c r="F846" s="383"/>
    </row>
    <row r="847" ht="16" customHeight="1" spans="1:6">
      <c r="A847" s="242" t="s">
        <v>864</v>
      </c>
      <c r="B847" s="381">
        <v>1200</v>
      </c>
      <c r="C847" s="381">
        <f>C848</f>
        <v>15780</v>
      </c>
      <c r="D847" s="381">
        <f t="shared" si="14"/>
        <v>15501</v>
      </c>
      <c r="E847" s="234">
        <f t="shared" si="13"/>
        <v>98.2319391634981</v>
      </c>
      <c r="F847" s="234"/>
    </row>
    <row r="848" ht="16" customHeight="1" spans="1:6">
      <c r="A848" s="242" t="s">
        <v>865</v>
      </c>
      <c r="B848" s="381">
        <v>1200</v>
      </c>
      <c r="C848" s="381">
        <v>15780</v>
      </c>
      <c r="D848" s="381">
        <v>15501</v>
      </c>
      <c r="E848" s="234">
        <f t="shared" si="13"/>
        <v>98.2319391634981</v>
      </c>
      <c r="F848" s="383"/>
    </row>
    <row r="849" ht="16" customHeight="1" spans="1:6">
      <c r="A849" s="243" t="s">
        <v>49</v>
      </c>
      <c r="B849" s="380">
        <v>90496</v>
      </c>
      <c r="C849" s="380">
        <f>SUM(C850,C876,C898,C926,C937,C944,C950,C953)</f>
        <v>144589</v>
      </c>
      <c r="D849" s="380">
        <f>SUM(D850,D876,D898,D926,D937,D944,D950,D953)</f>
        <v>143008</v>
      </c>
      <c r="E849" s="239">
        <f t="shared" si="13"/>
        <v>98.9065558237487</v>
      </c>
      <c r="F849" s="239">
        <v>0.448128116879005</v>
      </c>
    </row>
    <row r="850" ht="16" customHeight="1" spans="1:6">
      <c r="A850" s="242" t="s">
        <v>866</v>
      </c>
      <c r="B850" s="381">
        <v>25402</v>
      </c>
      <c r="C850" s="381">
        <f>SUM(C851:C875)</f>
        <v>37113</v>
      </c>
      <c r="D850" s="381">
        <f>SUM(D851:D875)</f>
        <v>37981</v>
      </c>
      <c r="E850" s="234">
        <f t="shared" si="13"/>
        <v>102.338803114812</v>
      </c>
      <c r="F850" s="234"/>
    </row>
    <row r="851" ht="16" customHeight="1" spans="1:6">
      <c r="A851" s="242" t="s">
        <v>246</v>
      </c>
      <c r="B851" s="381">
        <v>948</v>
      </c>
      <c r="C851" s="381">
        <f>1167</f>
        <v>1167</v>
      </c>
      <c r="D851" s="381">
        <v>1167</v>
      </c>
      <c r="E851" s="234">
        <f t="shared" si="13"/>
        <v>100</v>
      </c>
      <c r="F851" s="383"/>
    </row>
    <row r="852" ht="16" customHeight="1" spans="1:6">
      <c r="A852" s="242" t="s">
        <v>247</v>
      </c>
      <c r="B852" s="381">
        <v>85</v>
      </c>
      <c r="C852" s="381">
        <v>97</v>
      </c>
      <c r="D852" s="381">
        <v>97</v>
      </c>
      <c r="E852" s="234">
        <f t="shared" si="13"/>
        <v>100</v>
      </c>
      <c r="F852" s="383"/>
    </row>
    <row r="853" ht="16" customHeight="1" spans="1:6">
      <c r="A853" s="242" t="s">
        <v>248</v>
      </c>
      <c r="B853" s="381">
        <v>0</v>
      </c>
      <c r="C853" s="381">
        <v>0</v>
      </c>
      <c r="D853" s="381">
        <v>0</v>
      </c>
      <c r="E853" s="234">
        <f t="shared" si="13"/>
        <v>0</v>
      </c>
      <c r="F853" s="383"/>
    </row>
    <row r="854" ht="16" customHeight="1" spans="1:6">
      <c r="A854" s="242" t="s">
        <v>255</v>
      </c>
      <c r="B854" s="381">
        <v>6155</v>
      </c>
      <c r="C854" s="381">
        <f>8925+2</f>
        <v>8927</v>
      </c>
      <c r="D854" s="381">
        <v>8925</v>
      </c>
      <c r="E854" s="234">
        <f t="shared" si="13"/>
        <v>99.977596056906</v>
      </c>
      <c r="F854" s="383"/>
    </row>
    <row r="855" ht="16" customHeight="1" spans="1:6">
      <c r="A855" s="242" t="s">
        <v>867</v>
      </c>
      <c r="B855" s="381">
        <v>0</v>
      </c>
      <c r="C855" s="381">
        <v>0</v>
      </c>
      <c r="D855" s="381">
        <v>0</v>
      </c>
      <c r="E855" s="234">
        <f t="shared" si="13"/>
        <v>0</v>
      </c>
      <c r="F855" s="383"/>
    </row>
    <row r="856" ht="16" customHeight="1" spans="1:6">
      <c r="A856" s="242" t="s">
        <v>868</v>
      </c>
      <c r="B856" s="381">
        <v>30</v>
      </c>
      <c r="C856" s="381">
        <v>90</v>
      </c>
      <c r="D856" s="381">
        <v>90</v>
      </c>
      <c r="E856" s="234">
        <f t="shared" si="13"/>
        <v>100</v>
      </c>
      <c r="F856" s="383"/>
    </row>
    <row r="857" ht="16" customHeight="1" spans="1:6">
      <c r="A857" s="242" t="s">
        <v>869</v>
      </c>
      <c r="B857" s="381">
        <v>279</v>
      </c>
      <c r="C857" s="381">
        <v>279</v>
      </c>
      <c r="D857" s="381">
        <v>245</v>
      </c>
      <c r="E857" s="234">
        <f t="shared" si="13"/>
        <v>87.8136200716846</v>
      </c>
      <c r="F857" s="383"/>
    </row>
    <row r="858" ht="16" customHeight="1" spans="1:6">
      <c r="A858" s="242" t="s">
        <v>870</v>
      </c>
      <c r="B858" s="381">
        <v>40</v>
      </c>
      <c r="C858" s="381">
        <v>33</v>
      </c>
      <c r="D858" s="381">
        <v>33</v>
      </c>
      <c r="E858" s="234">
        <f t="shared" si="13"/>
        <v>100</v>
      </c>
      <c r="F858" s="383"/>
    </row>
    <row r="859" ht="16" customHeight="1" spans="1:6">
      <c r="A859" s="242" t="s">
        <v>871</v>
      </c>
      <c r="B859" s="381">
        <v>205</v>
      </c>
      <c r="C859" s="381">
        <v>550</v>
      </c>
      <c r="D859" s="381">
        <v>550</v>
      </c>
      <c r="E859" s="234">
        <f t="shared" si="13"/>
        <v>100</v>
      </c>
      <c r="F859" s="383"/>
    </row>
    <row r="860" ht="16" customHeight="1" spans="1:6">
      <c r="A860" s="242" t="s">
        <v>872</v>
      </c>
      <c r="B860" s="381">
        <v>0</v>
      </c>
      <c r="C860" s="381"/>
      <c r="D860" s="381">
        <v>0</v>
      </c>
      <c r="E860" s="234">
        <f t="shared" si="13"/>
        <v>0</v>
      </c>
      <c r="F860" s="383"/>
    </row>
    <row r="861" ht="16" customHeight="1" spans="1:6">
      <c r="A861" s="242" t="s">
        <v>873</v>
      </c>
      <c r="B861" s="381">
        <v>0</v>
      </c>
      <c r="C861" s="381">
        <v>0</v>
      </c>
      <c r="D861" s="381">
        <v>0</v>
      </c>
      <c r="E861" s="234">
        <f t="shared" si="13"/>
        <v>0</v>
      </c>
      <c r="F861" s="383"/>
    </row>
    <row r="862" ht="16" customHeight="1" spans="1:6">
      <c r="A862" s="242" t="s">
        <v>874</v>
      </c>
      <c r="B862" s="381">
        <v>0</v>
      </c>
      <c r="C862" s="381">
        <v>0</v>
      </c>
      <c r="D862" s="381">
        <v>0</v>
      </c>
      <c r="E862" s="234">
        <f t="shared" si="13"/>
        <v>0</v>
      </c>
      <c r="F862" s="383"/>
    </row>
    <row r="863" ht="16" customHeight="1" spans="1:6">
      <c r="A863" s="242" t="s">
        <v>875</v>
      </c>
      <c r="B863" s="381">
        <v>0</v>
      </c>
      <c r="C863" s="381"/>
      <c r="D863" s="381">
        <v>62</v>
      </c>
      <c r="E863" s="234">
        <f t="shared" si="13"/>
        <v>0</v>
      </c>
      <c r="F863" s="383"/>
    </row>
    <row r="864" ht="16" customHeight="1" spans="1:6">
      <c r="A864" s="242" t="s">
        <v>876</v>
      </c>
      <c r="B864" s="381">
        <v>0</v>
      </c>
      <c r="C864" s="381">
        <v>0</v>
      </c>
      <c r="D864" s="381">
        <v>0</v>
      </c>
      <c r="E864" s="234">
        <f t="shared" si="13"/>
        <v>0</v>
      </c>
      <c r="F864" s="383"/>
    </row>
    <row r="865" ht="16" customHeight="1" spans="1:6">
      <c r="A865" s="242" t="s">
        <v>877</v>
      </c>
      <c r="B865" s="381">
        <v>0</v>
      </c>
      <c r="C865" s="381">
        <v>0</v>
      </c>
      <c r="D865" s="381">
        <v>0</v>
      </c>
      <c r="E865" s="234">
        <f t="shared" si="13"/>
        <v>0</v>
      </c>
      <c r="F865" s="383"/>
    </row>
    <row r="866" ht="16" customHeight="1" spans="1:6">
      <c r="A866" s="242" t="s">
        <v>878</v>
      </c>
      <c r="B866" s="381">
        <v>11340</v>
      </c>
      <c r="C866" s="381">
        <f>8706+195</f>
        <v>8901</v>
      </c>
      <c r="D866" s="381">
        <v>8706</v>
      </c>
      <c r="E866" s="234">
        <f t="shared" si="13"/>
        <v>97.809234917425</v>
      </c>
      <c r="F866" s="383"/>
    </row>
    <row r="867" ht="16" customHeight="1" spans="1:6">
      <c r="A867" s="242" t="s">
        <v>879</v>
      </c>
      <c r="B867" s="381">
        <v>0</v>
      </c>
      <c r="C867" s="381">
        <f>1016</f>
        <v>1016</v>
      </c>
      <c r="D867" s="381">
        <v>1016</v>
      </c>
      <c r="E867" s="234">
        <f t="shared" si="13"/>
        <v>100</v>
      </c>
      <c r="F867" s="383"/>
    </row>
    <row r="868" ht="16" customHeight="1" spans="1:6">
      <c r="A868" s="242" t="s">
        <v>880</v>
      </c>
      <c r="B868" s="381">
        <v>0</v>
      </c>
      <c r="C868" s="381">
        <v>0</v>
      </c>
      <c r="D868" s="381">
        <v>0</v>
      </c>
      <c r="E868" s="234">
        <f t="shared" si="13"/>
        <v>0</v>
      </c>
      <c r="F868" s="383"/>
    </row>
    <row r="869" ht="16" customHeight="1" spans="1:6">
      <c r="A869" s="242" t="s">
        <v>881</v>
      </c>
      <c r="B869" s="381">
        <v>4</v>
      </c>
      <c r="C869" s="381">
        <v>5</v>
      </c>
      <c r="D869" s="381">
        <v>5</v>
      </c>
      <c r="E869" s="234">
        <f t="shared" si="13"/>
        <v>100</v>
      </c>
      <c r="F869" s="383"/>
    </row>
    <row r="870" ht="16" customHeight="1" spans="1:6">
      <c r="A870" s="242" t="s">
        <v>882</v>
      </c>
      <c r="B870" s="381">
        <v>7</v>
      </c>
      <c r="C870" s="381">
        <v>99</v>
      </c>
      <c r="D870" s="381">
        <v>99</v>
      </c>
      <c r="E870" s="234">
        <f t="shared" si="13"/>
        <v>100</v>
      </c>
      <c r="F870" s="383"/>
    </row>
    <row r="871" ht="16" customHeight="1" spans="1:6">
      <c r="A871" s="242" t="s">
        <v>883</v>
      </c>
      <c r="B871" s="381">
        <v>0</v>
      </c>
      <c r="C871" s="381">
        <v>0</v>
      </c>
      <c r="D871" s="381">
        <v>0</v>
      </c>
      <c r="E871" s="234">
        <f t="shared" si="13"/>
        <v>0</v>
      </c>
      <c r="F871" s="383"/>
    </row>
    <row r="872" ht="16" customHeight="1" spans="1:6">
      <c r="A872" s="242" t="s">
        <v>884</v>
      </c>
      <c r="B872" s="381">
        <v>106</v>
      </c>
      <c r="C872" s="381">
        <f>93</f>
        <v>93</v>
      </c>
      <c r="D872" s="381">
        <v>63</v>
      </c>
      <c r="E872" s="234">
        <f t="shared" si="13"/>
        <v>67.741935483871</v>
      </c>
      <c r="F872" s="383"/>
    </row>
    <row r="873" ht="16" customHeight="1" spans="1:6">
      <c r="A873" s="242" t="s">
        <v>885</v>
      </c>
      <c r="B873" s="381">
        <v>39</v>
      </c>
      <c r="C873" s="381">
        <v>0</v>
      </c>
      <c r="D873" s="381">
        <v>0</v>
      </c>
      <c r="E873" s="234">
        <f t="shared" si="13"/>
        <v>0</v>
      </c>
      <c r="F873" s="383"/>
    </row>
    <row r="874" ht="16" customHeight="1" spans="1:6">
      <c r="A874" s="242" t="s">
        <v>886</v>
      </c>
      <c r="B874" s="381">
        <v>4512</v>
      </c>
      <c r="C874" s="381">
        <f>10150</f>
        <v>10150</v>
      </c>
      <c r="D874" s="381">
        <v>10150</v>
      </c>
      <c r="E874" s="234">
        <f t="shared" si="13"/>
        <v>100</v>
      </c>
      <c r="F874" s="383"/>
    </row>
    <row r="875" ht="16" customHeight="1" spans="1:6">
      <c r="A875" s="242" t="s">
        <v>887</v>
      </c>
      <c r="B875" s="381">
        <v>1652</v>
      </c>
      <c r="C875" s="381">
        <v>5706</v>
      </c>
      <c r="D875" s="381">
        <v>6773</v>
      </c>
      <c r="E875" s="234">
        <f t="shared" si="13"/>
        <v>118.699614440939</v>
      </c>
      <c r="F875" s="383"/>
    </row>
    <row r="876" ht="16" customHeight="1" spans="1:6">
      <c r="A876" s="242" t="s">
        <v>888</v>
      </c>
      <c r="B876" s="381">
        <v>6016</v>
      </c>
      <c r="C876" s="381">
        <f>SUM(C877:C897)</f>
        <v>8370</v>
      </c>
      <c r="D876" s="381">
        <f>SUM(D877:D897)</f>
        <v>8328</v>
      </c>
      <c r="E876" s="234">
        <f t="shared" si="13"/>
        <v>99.4982078853047</v>
      </c>
      <c r="F876" s="234"/>
    </row>
    <row r="877" ht="16" customHeight="1" spans="1:6">
      <c r="A877" s="242" t="s">
        <v>246</v>
      </c>
      <c r="B877" s="381">
        <v>191</v>
      </c>
      <c r="C877" s="381">
        <v>267</v>
      </c>
      <c r="D877" s="381">
        <v>267</v>
      </c>
      <c r="E877" s="234">
        <f t="shared" si="13"/>
        <v>100</v>
      </c>
      <c r="F877" s="383"/>
    </row>
    <row r="878" ht="16" customHeight="1" spans="1:6">
      <c r="A878" s="242" t="s">
        <v>247</v>
      </c>
      <c r="B878" s="381">
        <v>104</v>
      </c>
      <c r="C878" s="381">
        <v>180</v>
      </c>
      <c r="D878" s="381">
        <v>180</v>
      </c>
      <c r="E878" s="234">
        <f t="shared" si="13"/>
        <v>100</v>
      </c>
      <c r="F878" s="383"/>
    </row>
    <row r="879" ht="16" customHeight="1" spans="1:6">
      <c r="A879" s="242" t="s">
        <v>248</v>
      </c>
      <c r="B879" s="381">
        <v>0</v>
      </c>
      <c r="C879" s="381">
        <v>0</v>
      </c>
      <c r="D879" s="381">
        <v>0</v>
      </c>
      <c r="E879" s="234">
        <f t="shared" si="13"/>
        <v>0</v>
      </c>
      <c r="F879" s="383"/>
    </row>
    <row r="880" ht="16" customHeight="1" spans="1:6">
      <c r="A880" s="242" t="s">
        <v>889</v>
      </c>
      <c r="B880" s="381">
        <v>3463</v>
      </c>
      <c r="C880" s="381">
        <v>3491</v>
      </c>
      <c r="D880" s="381">
        <v>3491</v>
      </c>
      <c r="E880" s="234">
        <f t="shared" si="13"/>
        <v>100</v>
      </c>
      <c r="F880" s="383"/>
    </row>
    <row r="881" ht="16" customHeight="1" spans="1:6">
      <c r="A881" s="242" t="s">
        <v>890</v>
      </c>
      <c r="B881" s="381">
        <v>0</v>
      </c>
      <c r="C881" s="381">
        <v>422</v>
      </c>
      <c r="D881" s="381">
        <v>422</v>
      </c>
      <c r="E881" s="234">
        <f t="shared" si="13"/>
        <v>100</v>
      </c>
      <c r="F881" s="383"/>
    </row>
    <row r="882" ht="16" customHeight="1" spans="1:6">
      <c r="A882" s="242" t="s">
        <v>891</v>
      </c>
      <c r="B882" s="381">
        <v>0</v>
      </c>
      <c r="C882" s="381">
        <v>0</v>
      </c>
      <c r="D882" s="381">
        <v>0</v>
      </c>
      <c r="E882" s="234">
        <f t="shared" si="13"/>
        <v>0</v>
      </c>
      <c r="F882" s="383"/>
    </row>
    <row r="883" ht="16" customHeight="1" spans="1:6">
      <c r="A883" s="242" t="s">
        <v>892</v>
      </c>
      <c r="B883" s="381">
        <v>0</v>
      </c>
      <c r="C883" s="381">
        <v>0</v>
      </c>
      <c r="D883" s="381">
        <v>0</v>
      </c>
      <c r="E883" s="234">
        <f t="shared" si="13"/>
        <v>0</v>
      </c>
      <c r="F883" s="383"/>
    </row>
    <row r="884" ht="16" customHeight="1" spans="1:6">
      <c r="A884" s="242" t="s">
        <v>893</v>
      </c>
      <c r="B884" s="381">
        <v>1800</v>
      </c>
      <c r="C884" s="381">
        <v>3029</v>
      </c>
      <c r="D884" s="381">
        <v>3029</v>
      </c>
      <c r="E884" s="234">
        <f t="shared" si="13"/>
        <v>100</v>
      </c>
      <c r="F884" s="383"/>
    </row>
    <row r="885" ht="16" customHeight="1" spans="1:6">
      <c r="A885" s="242" t="s">
        <v>894</v>
      </c>
      <c r="B885" s="381">
        <v>0</v>
      </c>
      <c r="C885" s="381">
        <v>0</v>
      </c>
      <c r="D885" s="381">
        <v>0</v>
      </c>
      <c r="E885" s="234">
        <f t="shared" si="13"/>
        <v>0</v>
      </c>
      <c r="F885" s="383"/>
    </row>
    <row r="886" ht="16" customHeight="1" spans="1:6">
      <c r="A886" s="242" t="s">
        <v>895</v>
      </c>
      <c r="B886" s="381">
        <v>0</v>
      </c>
      <c r="C886" s="381">
        <v>0</v>
      </c>
      <c r="D886" s="381">
        <v>0</v>
      </c>
      <c r="E886" s="234">
        <f t="shared" si="13"/>
        <v>0</v>
      </c>
      <c r="F886" s="383"/>
    </row>
    <row r="887" ht="16" customHeight="1" spans="1:6">
      <c r="A887" s="242" t="s">
        <v>896</v>
      </c>
      <c r="B887" s="381">
        <v>131</v>
      </c>
      <c r="C887" s="381">
        <f>236+42</f>
        <v>278</v>
      </c>
      <c r="D887" s="381">
        <v>236</v>
      </c>
      <c r="E887" s="234">
        <f t="shared" si="13"/>
        <v>84.8920863309353</v>
      </c>
      <c r="F887" s="383"/>
    </row>
    <row r="888" ht="16" customHeight="1" spans="1:6">
      <c r="A888" s="242" t="s">
        <v>897</v>
      </c>
      <c r="B888" s="381">
        <v>0</v>
      </c>
      <c r="C888" s="381">
        <v>0</v>
      </c>
      <c r="D888" s="381">
        <v>0</v>
      </c>
      <c r="E888" s="234">
        <f t="shared" si="13"/>
        <v>0</v>
      </c>
      <c r="F888" s="383"/>
    </row>
    <row r="889" ht="16" customHeight="1" spans="1:6">
      <c r="A889" s="242" t="s">
        <v>898</v>
      </c>
      <c r="B889" s="381">
        <v>0</v>
      </c>
      <c r="C889" s="381">
        <v>0</v>
      </c>
      <c r="D889" s="381">
        <v>0</v>
      </c>
      <c r="E889" s="234">
        <f t="shared" si="13"/>
        <v>0</v>
      </c>
      <c r="F889" s="383"/>
    </row>
    <row r="890" ht="16" customHeight="1" spans="1:6">
      <c r="A890" s="242" t="s">
        <v>899</v>
      </c>
      <c r="B890" s="381">
        <v>0</v>
      </c>
      <c r="C890" s="381">
        <v>0</v>
      </c>
      <c r="D890" s="381">
        <v>0</v>
      </c>
      <c r="E890" s="234">
        <f t="shared" si="13"/>
        <v>0</v>
      </c>
      <c r="F890" s="383"/>
    </row>
    <row r="891" ht="16" customHeight="1" spans="1:6">
      <c r="A891" s="242" t="s">
        <v>900</v>
      </c>
      <c r="B891" s="381">
        <v>0</v>
      </c>
      <c r="C891" s="381">
        <v>0</v>
      </c>
      <c r="D891" s="381">
        <v>0</v>
      </c>
      <c r="E891" s="234">
        <f t="shared" si="13"/>
        <v>0</v>
      </c>
      <c r="F891" s="383"/>
    </row>
    <row r="892" ht="16" customHeight="1" spans="1:6">
      <c r="A892" s="242" t="s">
        <v>901</v>
      </c>
      <c r="B892" s="381">
        <v>0</v>
      </c>
      <c r="C892" s="381">
        <v>0</v>
      </c>
      <c r="D892" s="381">
        <v>0</v>
      </c>
      <c r="E892" s="234">
        <f t="shared" si="13"/>
        <v>0</v>
      </c>
      <c r="F892" s="383"/>
    </row>
    <row r="893" ht="16" customHeight="1" spans="1:6">
      <c r="A893" s="242" t="s">
        <v>902</v>
      </c>
      <c r="B893" s="381">
        <v>0</v>
      </c>
      <c r="C893" s="381">
        <v>0</v>
      </c>
      <c r="D893" s="381">
        <v>0</v>
      </c>
      <c r="E893" s="234">
        <f t="shared" si="13"/>
        <v>0</v>
      </c>
      <c r="F893" s="383"/>
    </row>
    <row r="894" ht="16" customHeight="1" spans="1:6">
      <c r="A894" s="242" t="s">
        <v>903</v>
      </c>
      <c r="B894" s="381">
        <v>122</v>
      </c>
      <c r="C894" s="381">
        <f>703</f>
        <v>703</v>
      </c>
      <c r="D894" s="381">
        <v>703</v>
      </c>
      <c r="E894" s="234">
        <f t="shared" si="13"/>
        <v>100</v>
      </c>
      <c r="F894" s="383"/>
    </row>
    <row r="895" ht="16" customHeight="1" spans="1:6">
      <c r="A895" s="242" t="s">
        <v>904</v>
      </c>
      <c r="B895" s="381">
        <v>0</v>
      </c>
      <c r="C895" s="381">
        <v>0</v>
      </c>
      <c r="D895" s="381">
        <v>0</v>
      </c>
      <c r="E895" s="234">
        <f t="shared" si="13"/>
        <v>0</v>
      </c>
      <c r="F895" s="383"/>
    </row>
    <row r="896" ht="16" customHeight="1" spans="1:6">
      <c r="A896" s="242" t="s">
        <v>873</v>
      </c>
      <c r="B896" s="381">
        <v>0</v>
      </c>
      <c r="C896" s="381">
        <v>0</v>
      </c>
      <c r="D896" s="381">
        <v>0</v>
      </c>
      <c r="E896" s="234">
        <f t="shared" si="13"/>
        <v>0</v>
      </c>
      <c r="F896" s="383"/>
    </row>
    <row r="897" ht="16" customHeight="1" spans="1:6">
      <c r="A897" s="242" t="s">
        <v>905</v>
      </c>
      <c r="B897" s="381">
        <v>205</v>
      </c>
      <c r="C897" s="381">
        <v>0</v>
      </c>
      <c r="D897" s="381">
        <v>0</v>
      </c>
      <c r="E897" s="234">
        <f t="shared" si="13"/>
        <v>0</v>
      </c>
      <c r="F897" s="383"/>
    </row>
    <row r="898" ht="16" customHeight="1" spans="1:6">
      <c r="A898" s="242" t="s">
        <v>906</v>
      </c>
      <c r="B898" s="381">
        <v>15271</v>
      </c>
      <c r="C898" s="381">
        <f>SUM(C899:C925)</f>
        <v>31304</v>
      </c>
      <c r="D898" s="381">
        <f>SUM(D899:D925)</f>
        <v>31304</v>
      </c>
      <c r="E898" s="234">
        <f t="shared" si="13"/>
        <v>100</v>
      </c>
      <c r="F898" s="234"/>
    </row>
    <row r="899" ht="16" customHeight="1" spans="1:6">
      <c r="A899" s="242" t="s">
        <v>246</v>
      </c>
      <c r="B899" s="381">
        <v>320</v>
      </c>
      <c r="C899" s="381">
        <v>200</v>
      </c>
      <c r="D899" s="381">
        <v>200</v>
      </c>
      <c r="E899" s="234">
        <f t="shared" si="13"/>
        <v>100</v>
      </c>
      <c r="F899" s="383"/>
    </row>
    <row r="900" ht="16" customHeight="1" spans="1:6">
      <c r="A900" s="242" t="s">
        <v>247</v>
      </c>
      <c r="B900" s="381">
        <v>92</v>
      </c>
      <c r="C900" s="381">
        <v>109</v>
      </c>
      <c r="D900" s="381">
        <v>109</v>
      </c>
      <c r="E900" s="234">
        <f t="shared" si="13"/>
        <v>100</v>
      </c>
      <c r="F900" s="383"/>
    </row>
    <row r="901" ht="16" customHeight="1" spans="1:6">
      <c r="A901" s="242" t="s">
        <v>248</v>
      </c>
      <c r="B901" s="381">
        <v>0</v>
      </c>
      <c r="C901" s="381">
        <v>0</v>
      </c>
      <c r="D901" s="381">
        <v>0</v>
      </c>
      <c r="E901" s="234">
        <f t="shared" ref="E901:E964" si="15">IFERROR(D901/C901*100,)</f>
        <v>0</v>
      </c>
      <c r="F901" s="383"/>
    </row>
    <row r="902" ht="16" customHeight="1" spans="1:6">
      <c r="A902" s="242" t="s">
        <v>907</v>
      </c>
      <c r="B902" s="381">
        <v>0</v>
      </c>
      <c r="C902" s="381">
        <v>0</v>
      </c>
      <c r="D902" s="381">
        <v>0</v>
      </c>
      <c r="E902" s="234">
        <f t="shared" si="15"/>
        <v>0</v>
      </c>
      <c r="F902" s="383"/>
    </row>
    <row r="903" ht="16" customHeight="1" spans="1:6">
      <c r="A903" s="242" t="s">
        <v>908</v>
      </c>
      <c r="B903" s="381">
        <v>12000</v>
      </c>
      <c r="C903" s="381">
        <f>24371</f>
        <v>24371</v>
      </c>
      <c r="D903" s="381">
        <v>24371</v>
      </c>
      <c r="E903" s="234">
        <f t="shared" si="15"/>
        <v>100</v>
      </c>
      <c r="F903" s="383"/>
    </row>
    <row r="904" ht="16" customHeight="1" spans="1:6">
      <c r="A904" s="242" t="s">
        <v>909</v>
      </c>
      <c r="B904" s="381">
        <v>263</v>
      </c>
      <c r="C904" s="381">
        <v>310</v>
      </c>
      <c r="D904" s="381">
        <v>310</v>
      </c>
      <c r="E904" s="234">
        <f t="shared" si="15"/>
        <v>100</v>
      </c>
      <c r="F904" s="383"/>
    </row>
    <row r="905" ht="16" customHeight="1" spans="1:6">
      <c r="A905" s="242" t="s">
        <v>910</v>
      </c>
      <c r="B905" s="381">
        <v>0</v>
      </c>
      <c r="C905" s="381">
        <v>0</v>
      </c>
      <c r="D905" s="381">
        <v>0</v>
      </c>
      <c r="E905" s="234">
        <f t="shared" si="15"/>
        <v>0</v>
      </c>
      <c r="F905" s="383"/>
    </row>
    <row r="906" ht="16" customHeight="1" spans="1:6">
      <c r="A906" s="242" t="s">
        <v>911</v>
      </c>
      <c r="B906" s="381">
        <v>0</v>
      </c>
      <c r="C906" s="381">
        <v>0</v>
      </c>
      <c r="D906" s="381">
        <v>0</v>
      </c>
      <c r="E906" s="234">
        <f t="shared" si="15"/>
        <v>0</v>
      </c>
      <c r="F906" s="383"/>
    </row>
    <row r="907" ht="16" customHeight="1" spans="1:6">
      <c r="A907" s="242" t="s">
        <v>912</v>
      </c>
      <c r="B907" s="381">
        <v>157</v>
      </c>
      <c r="C907" s="381">
        <v>331</v>
      </c>
      <c r="D907" s="381">
        <v>331</v>
      </c>
      <c r="E907" s="234">
        <f t="shared" si="15"/>
        <v>100</v>
      </c>
      <c r="F907" s="383"/>
    </row>
    <row r="908" ht="16" customHeight="1" spans="1:6">
      <c r="A908" s="242" t="s">
        <v>913</v>
      </c>
      <c r="B908" s="381">
        <v>179</v>
      </c>
      <c r="C908" s="381">
        <v>82</v>
      </c>
      <c r="D908" s="381">
        <v>82</v>
      </c>
      <c r="E908" s="234">
        <f t="shared" si="15"/>
        <v>100</v>
      </c>
      <c r="F908" s="383"/>
    </row>
    <row r="909" ht="16" customHeight="1" spans="1:6">
      <c r="A909" s="242" t="s">
        <v>914</v>
      </c>
      <c r="B909" s="381">
        <v>0</v>
      </c>
      <c r="C909" s="381">
        <v>0</v>
      </c>
      <c r="D909" s="381">
        <v>0</v>
      </c>
      <c r="E909" s="234">
        <f t="shared" si="15"/>
        <v>0</v>
      </c>
      <c r="F909" s="383"/>
    </row>
    <row r="910" ht="16" customHeight="1" spans="1:6">
      <c r="A910" s="242" t="s">
        <v>915</v>
      </c>
      <c r="B910" s="381">
        <v>0</v>
      </c>
      <c r="C910" s="381">
        <v>0</v>
      </c>
      <c r="D910" s="381">
        <v>0</v>
      </c>
      <c r="E910" s="234">
        <f t="shared" si="15"/>
        <v>0</v>
      </c>
      <c r="F910" s="383"/>
    </row>
    <row r="911" ht="16" customHeight="1" spans="1:6">
      <c r="A911" s="242" t="s">
        <v>916</v>
      </c>
      <c r="B911" s="381">
        <v>0</v>
      </c>
      <c r="C911" s="381">
        <v>0</v>
      </c>
      <c r="D911" s="381">
        <v>0</v>
      </c>
      <c r="E911" s="234">
        <f t="shared" si="15"/>
        <v>0</v>
      </c>
      <c r="F911" s="383"/>
    </row>
    <row r="912" ht="16" customHeight="1" spans="1:6">
      <c r="A912" s="242" t="s">
        <v>917</v>
      </c>
      <c r="B912" s="381">
        <v>160</v>
      </c>
      <c r="C912" s="381">
        <f>208</f>
        <v>208</v>
      </c>
      <c r="D912" s="381">
        <v>208</v>
      </c>
      <c r="E912" s="234">
        <f t="shared" si="15"/>
        <v>100</v>
      </c>
      <c r="F912" s="383"/>
    </row>
    <row r="913" ht="16" customHeight="1" spans="1:6">
      <c r="A913" s="242" t="s">
        <v>918</v>
      </c>
      <c r="B913" s="381">
        <v>500</v>
      </c>
      <c r="C913" s="381">
        <v>0</v>
      </c>
      <c r="D913" s="381">
        <v>0</v>
      </c>
      <c r="E913" s="234">
        <f t="shared" si="15"/>
        <v>0</v>
      </c>
      <c r="F913" s="383"/>
    </row>
    <row r="914" ht="16" customHeight="1" spans="1:6">
      <c r="A914" s="242" t="s">
        <v>919</v>
      </c>
      <c r="B914" s="381">
        <v>0</v>
      </c>
      <c r="C914" s="381">
        <v>0</v>
      </c>
      <c r="D914" s="381">
        <v>0</v>
      </c>
      <c r="E914" s="234">
        <f t="shared" si="15"/>
        <v>0</v>
      </c>
      <c r="F914" s="383"/>
    </row>
    <row r="915" ht="16" customHeight="1" spans="1:6">
      <c r="A915" s="242" t="s">
        <v>920</v>
      </c>
      <c r="B915" s="381">
        <v>311</v>
      </c>
      <c r="C915" s="381">
        <v>661</v>
      </c>
      <c r="D915" s="381">
        <v>661</v>
      </c>
      <c r="E915" s="234">
        <f t="shared" si="15"/>
        <v>100</v>
      </c>
      <c r="F915" s="383"/>
    </row>
    <row r="916" ht="16" customHeight="1" spans="1:6">
      <c r="A916" s="242" t="s">
        <v>921</v>
      </c>
      <c r="B916" s="381">
        <v>0</v>
      </c>
      <c r="C916" s="381">
        <v>0</v>
      </c>
      <c r="D916" s="381">
        <v>0</v>
      </c>
      <c r="E916" s="234">
        <f t="shared" si="15"/>
        <v>0</v>
      </c>
      <c r="F916" s="383"/>
    </row>
    <row r="917" ht="16" customHeight="1" spans="1:6">
      <c r="A917" s="242" t="s">
        <v>922</v>
      </c>
      <c r="B917" s="381">
        <v>0</v>
      </c>
      <c r="C917" s="381">
        <f>1483</f>
        <v>1483</v>
      </c>
      <c r="D917" s="381">
        <v>1483</v>
      </c>
      <c r="E917" s="234">
        <f t="shared" si="15"/>
        <v>100</v>
      </c>
      <c r="F917" s="383"/>
    </row>
    <row r="918" ht="16" customHeight="1" spans="1:6">
      <c r="A918" s="242" t="s">
        <v>923</v>
      </c>
      <c r="B918" s="381">
        <v>89</v>
      </c>
      <c r="C918" s="381">
        <v>125</v>
      </c>
      <c r="D918" s="381">
        <v>125</v>
      </c>
      <c r="E918" s="234">
        <f t="shared" si="15"/>
        <v>100</v>
      </c>
      <c r="F918" s="383"/>
    </row>
    <row r="919" ht="16" customHeight="1" spans="1:6">
      <c r="A919" s="242" t="s">
        <v>924</v>
      </c>
      <c r="B919" s="381">
        <v>0</v>
      </c>
      <c r="C919" s="381">
        <v>105</v>
      </c>
      <c r="D919" s="381">
        <v>105</v>
      </c>
      <c r="E919" s="234">
        <f t="shared" si="15"/>
        <v>100</v>
      </c>
      <c r="F919" s="383"/>
    </row>
    <row r="920" ht="16" customHeight="1" spans="1:6">
      <c r="A920" s="242" t="s">
        <v>900</v>
      </c>
      <c r="B920" s="381">
        <v>0</v>
      </c>
      <c r="C920" s="381">
        <v>0</v>
      </c>
      <c r="D920" s="381">
        <v>0</v>
      </c>
      <c r="E920" s="234">
        <f t="shared" si="15"/>
        <v>0</v>
      </c>
      <c r="F920" s="383"/>
    </row>
    <row r="921" ht="16" customHeight="1" spans="1:6">
      <c r="A921" s="242" t="s">
        <v>925</v>
      </c>
      <c r="B921" s="381">
        <v>0</v>
      </c>
      <c r="C921" s="381">
        <v>0</v>
      </c>
      <c r="D921" s="381">
        <v>0</v>
      </c>
      <c r="E921" s="234">
        <f t="shared" si="15"/>
        <v>0</v>
      </c>
      <c r="F921" s="383"/>
    </row>
    <row r="922" ht="16" customHeight="1" spans="1:6">
      <c r="A922" s="242" t="s">
        <v>926</v>
      </c>
      <c r="B922" s="381">
        <v>51</v>
      </c>
      <c r="C922" s="381">
        <v>50</v>
      </c>
      <c r="D922" s="381">
        <v>50</v>
      </c>
      <c r="E922" s="234">
        <f t="shared" si="15"/>
        <v>100</v>
      </c>
      <c r="F922" s="383"/>
    </row>
    <row r="923" ht="16" customHeight="1" spans="1:6">
      <c r="A923" s="242" t="s">
        <v>927</v>
      </c>
      <c r="B923" s="381">
        <v>0</v>
      </c>
      <c r="C923" s="381">
        <v>0</v>
      </c>
      <c r="D923" s="381">
        <v>0</v>
      </c>
      <c r="E923" s="234">
        <f t="shared" si="15"/>
        <v>0</v>
      </c>
      <c r="F923" s="383"/>
    </row>
    <row r="924" ht="16" customHeight="1" spans="1:6">
      <c r="A924" s="242" t="s">
        <v>928</v>
      </c>
      <c r="B924" s="381">
        <v>0</v>
      </c>
      <c r="C924" s="381">
        <v>0</v>
      </c>
      <c r="D924" s="381">
        <v>0</v>
      </c>
      <c r="E924" s="234">
        <f t="shared" si="15"/>
        <v>0</v>
      </c>
      <c r="F924" s="383"/>
    </row>
    <row r="925" ht="16" customHeight="1" spans="1:6">
      <c r="A925" s="242" t="s">
        <v>929</v>
      </c>
      <c r="B925" s="381">
        <v>1149</v>
      </c>
      <c r="C925" s="381">
        <f>3269</f>
        <v>3269</v>
      </c>
      <c r="D925" s="381">
        <v>3269</v>
      </c>
      <c r="E925" s="234">
        <f t="shared" si="15"/>
        <v>100</v>
      </c>
      <c r="F925" s="383"/>
    </row>
    <row r="926" ht="16" customHeight="1" spans="1:6">
      <c r="A926" s="242" t="s">
        <v>930</v>
      </c>
      <c r="B926" s="381">
        <v>31411</v>
      </c>
      <c r="C926" s="381">
        <f>SUM(C927:C936)</f>
        <v>51447</v>
      </c>
      <c r="D926" s="381">
        <f>SUM(D927:D936)</f>
        <v>49040</v>
      </c>
      <c r="E926" s="234">
        <f t="shared" si="15"/>
        <v>95.3213987210139</v>
      </c>
      <c r="F926" s="234"/>
    </row>
    <row r="927" ht="16" customHeight="1" spans="1:6">
      <c r="A927" s="242" t="s">
        <v>246</v>
      </c>
      <c r="B927" s="381">
        <v>226</v>
      </c>
      <c r="C927" s="381">
        <v>143</v>
      </c>
      <c r="D927" s="381">
        <v>143</v>
      </c>
      <c r="E927" s="234">
        <f t="shared" si="15"/>
        <v>100</v>
      </c>
      <c r="F927" s="383"/>
    </row>
    <row r="928" ht="16" customHeight="1" spans="1:6">
      <c r="A928" s="242" t="s">
        <v>247</v>
      </c>
      <c r="B928" s="381">
        <v>146</v>
      </c>
      <c r="C928" s="381">
        <v>154</v>
      </c>
      <c r="D928" s="381">
        <v>154</v>
      </c>
      <c r="E928" s="234">
        <f t="shared" si="15"/>
        <v>100</v>
      </c>
      <c r="F928" s="383"/>
    </row>
    <row r="929" ht="16" customHeight="1" spans="1:6">
      <c r="A929" s="242" t="s">
        <v>248</v>
      </c>
      <c r="B929" s="381">
        <v>0</v>
      </c>
      <c r="C929" s="381">
        <v>0</v>
      </c>
      <c r="D929" s="381">
        <v>0</v>
      </c>
      <c r="E929" s="234">
        <f t="shared" si="15"/>
        <v>0</v>
      </c>
      <c r="F929" s="383"/>
    </row>
    <row r="930" ht="16" customHeight="1" spans="1:6">
      <c r="A930" s="242" t="s">
        <v>931</v>
      </c>
      <c r="B930" s="381">
        <v>8912</v>
      </c>
      <c r="C930" s="381">
        <v>8912</v>
      </c>
      <c r="D930" s="381">
        <v>6537</v>
      </c>
      <c r="E930" s="234">
        <f t="shared" si="15"/>
        <v>73.3505385996409</v>
      </c>
      <c r="F930" s="383"/>
    </row>
    <row r="931" ht="16" customHeight="1" spans="1:6">
      <c r="A931" s="242" t="s">
        <v>932</v>
      </c>
      <c r="B931" s="381">
        <v>12622</v>
      </c>
      <c r="C931" s="381">
        <f>28124</f>
        <v>28124</v>
      </c>
      <c r="D931" s="381">
        <v>28124</v>
      </c>
      <c r="E931" s="234">
        <f t="shared" si="15"/>
        <v>100</v>
      </c>
      <c r="F931" s="383"/>
    </row>
    <row r="932" ht="16" customHeight="1" spans="1:6">
      <c r="A932" s="242" t="s">
        <v>933</v>
      </c>
      <c r="B932" s="381">
        <v>0</v>
      </c>
      <c r="C932" s="381">
        <v>475</v>
      </c>
      <c r="D932" s="381">
        <v>475</v>
      </c>
      <c r="E932" s="234">
        <f t="shared" si="15"/>
        <v>100</v>
      </c>
      <c r="F932" s="383"/>
    </row>
    <row r="933" ht="16" customHeight="1" spans="1:6">
      <c r="A933" s="242" t="s">
        <v>934</v>
      </c>
      <c r="B933" s="381">
        <v>2478</v>
      </c>
      <c r="C933" s="381">
        <v>6942</v>
      </c>
      <c r="D933" s="381">
        <v>6942</v>
      </c>
      <c r="E933" s="234">
        <f t="shared" si="15"/>
        <v>100</v>
      </c>
      <c r="F933" s="383"/>
    </row>
    <row r="934" ht="16" customHeight="1" spans="1:6">
      <c r="A934" s="242" t="s">
        <v>935</v>
      </c>
      <c r="B934" s="381">
        <v>0</v>
      </c>
      <c r="C934" s="381">
        <v>0</v>
      </c>
      <c r="D934" s="381">
        <v>0</v>
      </c>
      <c r="E934" s="234">
        <f t="shared" si="15"/>
        <v>0</v>
      </c>
      <c r="F934" s="383"/>
    </row>
    <row r="935" ht="16" customHeight="1" spans="1:6">
      <c r="A935" s="242" t="s">
        <v>255</v>
      </c>
      <c r="B935" s="381">
        <v>25</v>
      </c>
      <c r="C935" s="381">
        <v>240</v>
      </c>
      <c r="D935" s="381">
        <v>240</v>
      </c>
      <c r="E935" s="234">
        <f t="shared" si="15"/>
        <v>100</v>
      </c>
      <c r="F935" s="383"/>
    </row>
    <row r="936" ht="16" customHeight="1" spans="1:6">
      <c r="A936" s="242" t="s">
        <v>936</v>
      </c>
      <c r="B936" s="381">
        <v>7002</v>
      </c>
      <c r="C936" s="381">
        <f>6425+32</f>
        <v>6457</v>
      </c>
      <c r="D936" s="381">
        <v>6425</v>
      </c>
      <c r="E936" s="234">
        <f t="shared" si="15"/>
        <v>99.5044138144649</v>
      </c>
      <c r="F936" s="383"/>
    </row>
    <row r="937" ht="16" customHeight="1" spans="1:6">
      <c r="A937" s="242" t="s">
        <v>937</v>
      </c>
      <c r="B937" s="381">
        <v>7346</v>
      </c>
      <c r="C937" s="381">
        <f>SUM(C938:C943)</f>
        <v>11654</v>
      </c>
      <c r="D937" s="381">
        <f>SUM(D938:D943)</f>
        <v>11654</v>
      </c>
      <c r="E937" s="234">
        <f t="shared" si="15"/>
        <v>100</v>
      </c>
      <c r="F937" s="234"/>
    </row>
    <row r="938" ht="16" customHeight="1" spans="1:6">
      <c r="A938" s="242" t="s">
        <v>938</v>
      </c>
      <c r="B938" s="381"/>
      <c r="C938" s="381"/>
      <c r="D938" s="381">
        <v>0</v>
      </c>
      <c r="E938" s="234">
        <f t="shared" si="15"/>
        <v>0</v>
      </c>
      <c r="F938" s="383"/>
    </row>
    <row r="939" ht="16" customHeight="1" spans="1:6">
      <c r="A939" s="242" t="s">
        <v>939</v>
      </c>
      <c r="B939" s="381">
        <v>0</v>
      </c>
      <c r="C939" s="381">
        <v>0</v>
      </c>
      <c r="D939" s="381">
        <v>0</v>
      </c>
      <c r="E939" s="234">
        <f t="shared" si="15"/>
        <v>0</v>
      </c>
      <c r="F939" s="383"/>
    </row>
    <row r="940" ht="16" customHeight="1" spans="1:6">
      <c r="A940" s="242" t="s">
        <v>940</v>
      </c>
      <c r="B940" s="381">
        <v>7308</v>
      </c>
      <c r="C940" s="381">
        <v>10584</v>
      </c>
      <c r="D940" s="381">
        <v>10584</v>
      </c>
      <c r="E940" s="234">
        <f t="shared" si="15"/>
        <v>100</v>
      </c>
      <c r="F940" s="383"/>
    </row>
    <row r="941" ht="16" customHeight="1" spans="1:6">
      <c r="A941" s="242" t="s">
        <v>941</v>
      </c>
      <c r="B941" s="381">
        <v>38</v>
      </c>
      <c r="C941" s="381">
        <v>570</v>
      </c>
      <c r="D941" s="381">
        <v>570</v>
      </c>
      <c r="E941" s="234">
        <f t="shared" si="15"/>
        <v>100</v>
      </c>
      <c r="F941" s="383"/>
    </row>
    <row r="942" ht="16" customHeight="1" spans="1:6">
      <c r="A942" s="242" t="s">
        <v>942</v>
      </c>
      <c r="B942" s="381">
        <v>0</v>
      </c>
      <c r="C942" s="381">
        <v>500</v>
      </c>
      <c r="D942" s="381">
        <v>500</v>
      </c>
      <c r="E942" s="234">
        <f t="shared" si="15"/>
        <v>100</v>
      </c>
      <c r="F942" s="383"/>
    </row>
    <row r="943" ht="16" customHeight="1" spans="1:6">
      <c r="A943" s="242" t="s">
        <v>943</v>
      </c>
      <c r="B943" s="381">
        <v>0</v>
      </c>
      <c r="C943" s="381"/>
      <c r="D943" s="381">
        <v>0</v>
      </c>
      <c r="E943" s="234">
        <f t="shared" si="15"/>
        <v>0</v>
      </c>
      <c r="F943" s="383"/>
    </row>
    <row r="944" ht="16" customHeight="1" spans="1:6">
      <c r="A944" s="242" t="s">
        <v>944</v>
      </c>
      <c r="B944" s="381">
        <v>1650</v>
      </c>
      <c r="C944" s="381">
        <f>SUM(C945:C949)</f>
        <v>3548</v>
      </c>
      <c r="D944" s="381">
        <f>SUM(D945:D949)</f>
        <v>3548</v>
      </c>
      <c r="E944" s="234">
        <f t="shared" si="15"/>
        <v>100</v>
      </c>
      <c r="F944" s="234"/>
    </row>
    <row r="945" ht="16" customHeight="1" spans="1:6">
      <c r="A945" s="242" t="s">
        <v>945</v>
      </c>
      <c r="B945" s="381"/>
      <c r="C945" s="381"/>
      <c r="D945" s="381">
        <v>0</v>
      </c>
      <c r="E945" s="234">
        <f t="shared" si="15"/>
        <v>0</v>
      </c>
      <c r="F945" s="383"/>
    </row>
    <row r="946" ht="16" customHeight="1" spans="1:6">
      <c r="A946" s="242" t="s">
        <v>946</v>
      </c>
      <c r="B946" s="381">
        <v>1650</v>
      </c>
      <c r="C946" s="381">
        <v>3343</v>
      </c>
      <c r="D946" s="381">
        <v>3343</v>
      </c>
      <c r="E946" s="234">
        <f t="shared" si="15"/>
        <v>100</v>
      </c>
      <c r="F946" s="383"/>
    </row>
    <row r="947" ht="16" customHeight="1" spans="1:6">
      <c r="A947" s="242" t="s">
        <v>947</v>
      </c>
      <c r="B947" s="381"/>
      <c r="C947" s="381">
        <v>205</v>
      </c>
      <c r="D947" s="381">
        <v>205</v>
      </c>
      <c r="E947" s="234">
        <f t="shared" si="15"/>
        <v>100</v>
      </c>
      <c r="F947" s="383"/>
    </row>
    <row r="948" ht="16" customHeight="1" spans="1:6">
      <c r="A948" s="242" t="s">
        <v>948</v>
      </c>
      <c r="B948" s="381"/>
      <c r="C948" s="381"/>
      <c r="D948" s="381">
        <v>0</v>
      </c>
      <c r="E948" s="234">
        <f t="shared" si="15"/>
        <v>0</v>
      </c>
      <c r="F948" s="383"/>
    </row>
    <row r="949" ht="16" customHeight="1" spans="1:6">
      <c r="A949" s="242" t="s">
        <v>949</v>
      </c>
      <c r="B949" s="381"/>
      <c r="C949" s="381"/>
      <c r="D949" s="381">
        <v>0</v>
      </c>
      <c r="E949" s="234">
        <f t="shared" si="15"/>
        <v>0</v>
      </c>
      <c r="F949" s="383"/>
    </row>
    <row r="950" ht="16" customHeight="1" spans="1:6">
      <c r="A950" s="242" t="s">
        <v>950</v>
      </c>
      <c r="B950" s="381">
        <v>600</v>
      </c>
      <c r="C950" s="381">
        <v>1139</v>
      </c>
      <c r="D950" s="381">
        <f>SUM(D951:D952)</f>
        <v>1139</v>
      </c>
      <c r="E950" s="234">
        <f t="shared" si="15"/>
        <v>100</v>
      </c>
      <c r="F950" s="234"/>
    </row>
    <row r="951" ht="16" customHeight="1" spans="1:6">
      <c r="A951" s="242" t="s">
        <v>951</v>
      </c>
      <c r="B951" s="381"/>
      <c r="C951" s="381"/>
      <c r="D951" s="381">
        <v>0</v>
      </c>
      <c r="E951" s="234">
        <f t="shared" si="15"/>
        <v>0</v>
      </c>
      <c r="F951" s="383"/>
    </row>
    <row r="952" ht="16" customHeight="1" spans="1:6">
      <c r="A952" s="242" t="s">
        <v>952</v>
      </c>
      <c r="B952" s="381">
        <v>600</v>
      </c>
      <c r="C952" s="381">
        <v>1139</v>
      </c>
      <c r="D952" s="381">
        <v>1139</v>
      </c>
      <c r="E952" s="234">
        <f t="shared" si="15"/>
        <v>100</v>
      </c>
      <c r="F952" s="383"/>
    </row>
    <row r="953" ht="16" customHeight="1" spans="1:6">
      <c r="A953" s="242" t="s">
        <v>953</v>
      </c>
      <c r="B953" s="381">
        <v>2800</v>
      </c>
      <c r="C953" s="381">
        <f>C954+C955</f>
        <v>14</v>
      </c>
      <c r="D953" s="381">
        <f>D954+D955</f>
        <v>14</v>
      </c>
      <c r="E953" s="234">
        <f t="shared" si="15"/>
        <v>100</v>
      </c>
      <c r="F953" s="234"/>
    </row>
    <row r="954" ht="16" customHeight="1" spans="1:6">
      <c r="A954" s="242" t="s">
        <v>954</v>
      </c>
      <c r="B954" s="381"/>
      <c r="C954" s="381"/>
      <c r="D954" s="381">
        <v>0</v>
      </c>
      <c r="E954" s="234">
        <f t="shared" si="15"/>
        <v>0</v>
      </c>
      <c r="F954" s="383"/>
    </row>
    <row r="955" ht="16" customHeight="1" spans="1:6">
      <c r="A955" s="242" t="s">
        <v>955</v>
      </c>
      <c r="B955" s="381">
        <v>2800</v>
      </c>
      <c r="C955" s="381">
        <v>14</v>
      </c>
      <c r="D955" s="381">
        <v>14</v>
      </c>
      <c r="E955" s="234">
        <f t="shared" si="15"/>
        <v>100</v>
      </c>
      <c r="F955" s="383"/>
    </row>
    <row r="956" ht="16" customHeight="1" spans="1:6">
      <c r="A956" s="243" t="s">
        <v>50</v>
      </c>
      <c r="B956" s="380">
        <v>18404</v>
      </c>
      <c r="C956" s="380">
        <f>SUM(C957,C979,C989,C999,C1006,C1011)</f>
        <v>18019</v>
      </c>
      <c r="D956" s="380">
        <f>SUM(D957,D979,D989,D999,D1006,D1011)</f>
        <v>12145</v>
      </c>
      <c r="E956" s="239">
        <f t="shared" si="15"/>
        <v>67.401076641323</v>
      </c>
      <c r="F956" s="239">
        <v>-65.7848771692585</v>
      </c>
    </row>
    <row r="957" ht="16" customHeight="1" spans="1:6">
      <c r="A957" s="242" t="s">
        <v>956</v>
      </c>
      <c r="B957" s="381">
        <v>18404</v>
      </c>
      <c r="C957" s="381">
        <f>SUM(C958:C978)</f>
        <v>18019</v>
      </c>
      <c r="D957" s="381">
        <f>SUM(D958:D978)</f>
        <v>12145</v>
      </c>
      <c r="E957" s="234">
        <f t="shared" si="15"/>
        <v>67.401076641323</v>
      </c>
      <c r="F957" s="234"/>
    </row>
    <row r="958" ht="16" customHeight="1" spans="1:6">
      <c r="A958" s="242" t="s">
        <v>246</v>
      </c>
      <c r="B958" s="381">
        <v>862</v>
      </c>
      <c r="C958" s="381">
        <v>1212</v>
      </c>
      <c r="D958" s="381">
        <v>1212</v>
      </c>
      <c r="E958" s="234">
        <f t="shared" si="15"/>
        <v>100</v>
      </c>
      <c r="F958" s="383"/>
    </row>
    <row r="959" ht="16" customHeight="1" spans="1:6">
      <c r="A959" s="242" t="s">
        <v>247</v>
      </c>
      <c r="B959" s="381">
        <v>58</v>
      </c>
      <c r="C959" s="381">
        <v>133</v>
      </c>
      <c r="D959" s="381">
        <v>133</v>
      </c>
      <c r="E959" s="234">
        <f t="shared" si="15"/>
        <v>100</v>
      </c>
      <c r="F959" s="383"/>
    </row>
    <row r="960" ht="16" customHeight="1" spans="1:6">
      <c r="A960" s="242" t="s">
        <v>248</v>
      </c>
      <c r="B960" s="381">
        <v>0</v>
      </c>
      <c r="C960" s="381">
        <v>0</v>
      </c>
      <c r="D960" s="381">
        <v>0</v>
      </c>
      <c r="E960" s="234">
        <f t="shared" si="15"/>
        <v>0</v>
      </c>
      <c r="F960" s="383"/>
    </row>
    <row r="961" ht="16" customHeight="1" spans="1:6">
      <c r="A961" s="242" t="s">
        <v>957</v>
      </c>
      <c r="B961" s="381">
        <v>8200</v>
      </c>
      <c r="C961" s="381">
        <f>4378+762</f>
        <v>5140</v>
      </c>
      <c r="D961" s="381">
        <v>4378</v>
      </c>
      <c r="E961" s="234">
        <f t="shared" si="15"/>
        <v>85.1750972762646</v>
      </c>
      <c r="F961" s="383"/>
    </row>
    <row r="962" ht="16" customHeight="1" spans="1:6">
      <c r="A962" s="242" t="s">
        <v>958</v>
      </c>
      <c r="B962" s="381">
        <v>1308</v>
      </c>
      <c r="C962" s="381">
        <f>3090+135</f>
        <v>3225</v>
      </c>
      <c r="D962" s="381">
        <v>3090</v>
      </c>
      <c r="E962" s="234">
        <f t="shared" si="15"/>
        <v>95.8139534883721</v>
      </c>
      <c r="F962" s="383"/>
    </row>
    <row r="963" ht="16" customHeight="1" spans="1:6">
      <c r="A963" s="242" t="s">
        <v>959</v>
      </c>
      <c r="B963" s="381">
        <v>92</v>
      </c>
      <c r="C963" s="381">
        <v>149</v>
      </c>
      <c r="D963" s="381">
        <v>140</v>
      </c>
      <c r="E963" s="234">
        <f t="shared" si="15"/>
        <v>93.9597315436242</v>
      </c>
      <c r="F963" s="383"/>
    </row>
    <row r="964" ht="16" customHeight="1" spans="1:6">
      <c r="A964" s="242" t="s">
        <v>960</v>
      </c>
      <c r="B964" s="381">
        <v>7</v>
      </c>
      <c r="C964" s="381">
        <v>0</v>
      </c>
      <c r="D964" s="381">
        <v>0</v>
      </c>
      <c r="E964" s="234">
        <f t="shared" si="15"/>
        <v>0</v>
      </c>
      <c r="F964" s="383"/>
    </row>
    <row r="965" ht="16" customHeight="1" spans="1:6">
      <c r="A965" s="242" t="s">
        <v>961</v>
      </c>
      <c r="B965" s="381">
        <v>0</v>
      </c>
      <c r="C965" s="381">
        <v>0</v>
      </c>
      <c r="D965" s="381">
        <v>0</v>
      </c>
      <c r="E965" s="234">
        <f t="shared" ref="E965:E1028" si="16">IFERROR(D965/C965*100,)</f>
        <v>0</v>
      </c>
      <c r="F965" s="383"/>
    </row>
    <row r="966" ht="16" customHeight="1" spans="1:6">
      <c r="A966" s="242" t="s">
        <v>962</v>
      </c>
      <c r="B966" s="381">
        <v>610</v>
      </c>
      <c r="C966" s="381">
        <f>1075+42</f>
        <v>1117</v>
      </c>
      <c r="D966" s="381">
        <v>1075</v>
      </c>
      <c r="E966" s="234">
        <f t="shared" si="16"/>
        <v>96.2399283795882</v>
      </c>
      <c r="F966" s="383"/>
    </row>
    <row r="967" ht="16" customHeight="1" spans="1:6">
      <c r="A967" s="242" t="s">
        <v>963</v>
      </c>
      <c r="B967" s="381">
        <v>0</v>
      </c>
      <c r="C967" s="381">
        <v>0</v>
      </c>
      <c r="D967" s="381">
        <v>0</v>
      </c>
      <c r="E967" s="234">
        <f t="shared" si="16"/>
        <v>0</v>
      </c>
      <c r="F967" s="383"/>
    </row>
    <row r="968" ht="16" customHeight="1" spans="1:6">
      <c r="A968" s="242" t="s">
        <v>964</v>
      </c>
      <c r="B968" s="381">
        <v>0</v>
      </c>
      <c r="C968" s="381">
        <v>0</v>
      </c>
      <c r="D968" s="381">
        <v>0</v>
      </c>
      <c r="E968" s="234">
        <f t="shared" si="16"/>
        <v>0</v>
      </c>
      <c r="F968" s="383"/>
    </row>
    <row r="969" ht="16" customHeight="1" spans="1:6">
      <c r="A969" s="242" t="s">
        <v>965</v>
      </c>
      <c r="B969" s="381">
        <v>0</v>
      </c>
      <c r="C969" s="381">
        <v>0</v>
      </c>
      <c r="D969" s="381">
        <v>0</v>
      </c>
      <c r="E969" s="234">
        <f t="shared" si="16"/>
        <v>0</v>
      </c>
      <c r="F969" s="383"/>
    </row>
    <row r="970" ht="16" customHeight="1" spans="1:6">
      <c r="A970" s="242" t="s">
        <v>966</v>
      </c>
      <c r="B970" s="381">
        <v>0</v>
      </c>
      <c r="C970" s="381">
        <v>0</v>
      </c>
      <c r="D970" s="381">
        <v>0</v>
      </c>
      <c r="E970" s="234">
        <f t="shared" si="16"/>
        <v>0</v>
      </c>
      <c r="F970" s="383"/>
    </row>
    <row r="971" ht="16" customHeight="1" spans="1:6">
      <c r="A971" s="242" t="s">
        <v>967</v>
      </c>
      <c r="B971" s="381">
        <v>0</v>
      </c>
      <c r="C971" s="381">
        <v>0</v>
      </c>
      <c r="D971" s="381">
        <v>0</v>
      </c>
      <c r="E971" s="234">
        <f t="shared" si="16"/>
        <v>0</v>
      </c>
      <c r="F971" s="383"/>
    </row>
    <row r="972" ht="16" customHeight="1" spans="1:6">
      <c r="A972" s="242" t="s">
        <v>968</v>
      </c>
      <c r="B972" s="381">
        <v>0</v>
      </c>
      <c r="C972" s="381">
        <v>0</v>
      </c>
      <c r="D972" s="381">
        <v>0</v>
      </c>
      <c r="E972" s="234">
        <f t="shared" si="16"/>
        <v>0</v>
      </c>
      <c r="F972" s="383"/>
    </row>
    <row r="973" ht="16" customHeight="1" spans="1:6">
      <c r="A973" s="242" t="s">
        <v>969</v>
      </c>
      <c r="B973" s="381">
        <v>0</v>
      </c>
      <c r="C973" s="381">
        <v>0</v>
      </c>
      <c r="D973" s="381">
        <v>0</v>
      </c>
      <c r="E973" s="234">
        <f t="shared" si="16"/>
        <v>0</v>
      </c>
      <c r="F973" s="383"/>
    </row>
    <row r="974" ht="16" customHeight="1" spans="1:6">
      <c r="A974" s="242" t="s">
        <v>970</v>
      </c>
      <c r="B974" s="381">
        <v>168</v>
      </c>
      <c r="C974" s="381">
        <v>280</v>
      </c>
      <c r="D974" s="381">
        <v>267</v>
      </c>
      <c r="E974" s="234">
        <f t="shared" si="16"/>
        <v>95.3571428571429</v>
      </c>
      <c r="F974" s="383"/>
    </row>
    <row r="975" ht="16" customHeight="1" spans="1:6">
      <c r="A975" s="242" t="s">
        <v>971</v>
      </c>
      <c r="B975" s="381">
        <v>0</v>
      </c>
      <c r="C975" s="381">
        <v>0</v>
      </c>
      <c r="D975" s="381">
        <v>0</v>
      </c>
      <c r="E975" s="234">
        <f t="shared" si="16"/>
        <v>0</v>
      </c>
      <c r="F975" s="383"/>
    </row>
    <row r="976" ht="16" customHeight="1" spans="1:6">
      <c r="A976" s="242" t="s">
        <v>972</v>
      </c>
      <c r="B976" s="381">
        <v>0</v>
      </c>
      <c r="C976" s="381">
        <v>0</v>
      </c>
      <c r="D976" s="381">
        <v>0</v>
      </c>
      <c r="E976" s="234">
        <f t="shared" si="16"/>
        <v>0</v>
      </c>
      <c r="F976" s="383"/>
    </row>
    <row r="977" ht="16" customHeight="1" spans="1:6">
      <c r="A977" s="242" t="s">
        <v>973</v>
      </c>
      <c r="B977" s="381">
        <v>0</v>
      </c>
      <c r="C977" s="381">
        <v>0</v>
      </c>
      <c r="D977" s="381">
        <v>0</v>
      </c>
      <c r="E977" s="234">
        <f t="shared" si="16"/>
        <v>0</v>
      </c>
      <c r="F977" s="383"/>
    </row>
    <row r="978" ht="16" customHeight="1" spans="1:6">
      <c r="A978" s="242" t="s">
        <v>974</v>
      </c>
      <c r="B978" s="381">
        <v>7099</v>
      </c>
      <c r="C978" s="381">
        <v>6763</v>
      </c>
      <c r="D978" s="381">
        <v>1850</v>
      </c>
      <c r="E978" s="234">
        <f t="shared" si="16"/>
        <v>27.354724234807</v>
      </c>
      <c r="F978" s="383"/>
    </row>
    <row r="979" ht="16" customHeight="1" spans="1:6">
      <c r="A979" s="242" t="s">
        <v>975</v>
      </c>
      <c r="B979" s="381">
        <v>0</v>
      </c>
      <c r="C979" s="381">
        <v>0</v>
      </c>
      <c r="D979" s="381">
        <f>SUM(D980:D988)</f>
        <v>0</v>
      </c>
      <c r="E979" s="234">
        <f t="shared" si="16"/>
        <v>0</v>
      </c>
      <c r="F979" s="234"/>
    </row>
    <row r="980" ht="16" customHeight="1" spans="1:6">
      <c r="A980" s="242" t="s">
        <v>246</v>
      </c>
      <c r="B980" s="381"/>
      <c r="C980" s="381"/>
      <c r="D980" s="381">
        <v>0</v>
      </c>
      <c r="E980" s="234">
        <f t="shared" si="16"/>
        <v>0</v>
      </c>
      <c r="F980" s="383"/>
    </row>
    <row r="981" ht="16" customHeight="1" spans="1:6">
      <c r="A981" s="242" t="s">
        <v>247</v>
      </c>
      <c r="B981" s="381"/>
      <c r="C981" s="381"/>
      <c r="D981" s="381">
        <v>0</v>
      </c>
      <c r="E981" s="234">
        <f t="shared" si="16"/>
        <v>0</v>
      </c>
      <c r="F981" s="383"/>
    </row>
    <row r="982" ht="16" customHeight="1" spans="1:6">
      <c r="A982" s="242" t="s">
        <v>248</v>
      </c>
      <c r="B982" s="381"/>
      <c r="C982" s="381"/>
      <c r="D982" s="381">
        <v>0</v>
      </c>
      <c r="E982" s="234">
        <f t="shared" si="16"/>
        <v>0</v>
      </c>
      <c r="F982" s="383"/>
    </row>
    <row r="983" ht="16" customHeight="1" spans="1:6">
      <c r="A983" s="242" t="s">
        <v>976</v>
      </c>
      <c r="B983" s="381"/>
      <c r="C983" s="381"/>
      <c r="D983" s="381">
        <v>0</v>
      </c>
      <c r="E983" s="234">
        <f t="shared" si="16"/>
        <v>0</v>
      </c>
      <c r="F983" s="383"/>
    </row>
    <row r="984" ht="16" customHeight="1" spans="1:6">
      <c r="A984" s="242" t="s">
        <v>977</v>
      </c>
      <c r="B984" s="381"/>
      <c r="C984" s="381"/>
      <c r="D984" s="381">
        <v>0</v>
      </c>
      <c r="E984" s="234">
        <f t="shared" si="16"/>
        <v>0</v>
      </c>
      <c r="F984" s="383"/>
    </row>
    <row r="985" ht="16" customHeight="1" spans="1:6">
      <c r="A985" s="242" t="s">
        <v>978</v>
      </c>
      <c r="B985" s="381"/>
      <c r="C985" s="381"/>
      <c r="D985" s="381">
        <v>0</v>
      </c>
      <c r="E985" s="234">
        <f t="shared" si="16"/>
        <v>0</v>
      </c>
      <c r="F985" s="383"/>
    </row>
    <row r="986" ht="16" customHeight="1" spans="1:6">
      <c r="A986" s="242" t="s">
        <v>979</v>
      </c>
      <c r="B986" s="381"/>
      <c r="C986" s="381"/>
      <c r="D986" s="381">
        <v>0</v>
      </c>
      <c r="E986" s="234">
        <f t="shared" si="16"/>
        <v>0</v>
      </c>
      <c r="F986" s="383"/>
    </row>
    <row r="987" ht="16" customHeight="1" spans="1:6">
      <c r="A987" s="242" t="s">
        <v>980</v>
      </c>
      <c r="B987" s="381"/>
      <c r="C987" s="381"/>
      <c r="D987" s="381">
        <v>0</v>
      </c>
      <c r="E987" s="234">
        <f t="shared" si="16"/>
        <v>0</v>
      </c>
      <c r="F987" s="383"/>
    </row>
    <row r="988" ht="16" customHeight="1" spans="1:6">
      <c r="A988" s="242" t="s">
        <v>981</v>
      </c>
      <c r="B988" s="381"/>
      <c r="C988" s="381"/>
      <c r="D988" s="381">
        <v>0</v>
      </c>
      <c r="E988" s="234">
        <f t="shared" si="16"/>
        <v>0</v>
      </c>
      <c r="F988" s="383"/>
    </row>
    <row r="989" ht="16" customHeight="1" spans="1:6">
      <c r="A989" s="242" t="s">
        <v>982</v>
      </c>
      <c r="B989" s="381">
        <v>0</v>
      </c>
      <c r="C989" s="381">
        <v>0</v>
      </c>
      <c r="D989" s="381">
        <f>SUM(D990:D998)</f>
        <v>0</v>
      </c>
      <c r="E989" s="234">
        <f t="shared" si="16"/>
        <v>0</v>
      </c>
      <c r="F989" s="234"/>
    </row>
    <row r="990" ht="16" customHeight="1" spans="1:6">
      <c r="A990" s="242" t="s">
        <v>246</v>
      </c>
      <c r="B990" s="381"/>
      <c r="C990" s="381"/>
      <c r="D990" s="381">
        <v>0</v>
      </c>
      <c r="E990" s="239">
        <f t="shared" si="16"/>
        <v>0</v>
      </c>
      <c r="F990" s="383"/>
    </row>
    <row r="991" ht="16" customHeight="1" spans="1:6">
      <c r="A991" s="242" t="s">
        <v>247</v>
      </c>
      <c r="B991" s="381"/>
      <c r="C991" s="381"/>
      <c r="D991" s="381">
        <v>0</v>
      </c>
      <c r="E991" s="239">
        <f t="shared" si="16"/>
        <v>0</v>
      </c>
      <c r="F991" s="383"/>
    </row>
    <row r="992" ht="16" customHeight="1" spans="1:6">
      <c r="A992" s="242" t="s">
        <v>248</v>
      </c>
      <c r="B992" s="381"/>
      <c r="C992" s="381"/>
      <c r="D992" s="381">
        <v>0</v>
      </c>
      <c r="E992" s="239">
        <f t="shared" si="16"/>
        <v>0</v>
      </c>
      <c r="F992" s="383"/>
    </row>
    <row r="993" ht="16" customHeight="1" spans="1:6">
      <c r="A993" s="242" t="s">
        <v>983</v>
      </c>
      <c r="B993" s="381"/>
      <c r="C993" s="381"/>
      <c r="D993" s="381">
        <v>0</v>
      </c>
      <c r="E993" s="239">
        <f t="shared" si="16"/>
        <v>0</v>
      </c>
      <c r="F993" s="383"/>
    </row>
    <row r="994" ht="16" customHeight="1" spans="1:6">
      <c r="A994" s="242" t="s">
        <v>984</v>
      </c>
      <c r="B994" s="381"/>
      <c r="C994" s="381"/>
      <c r="D994" s="381">
        <v>0</v>
      </c>
      <c r="E994" s="239">
        <f t="shared" si="16"/>
        <v>0</v>
      </c>
      <c r="F994" s="383"/>
    </row>
    <row r="995" ht="16" customHeight="1" spans="1:6">
      <c r="A995" s="242" t="s">
        <v>985</v>
      </c>
      <c r="B995" s="381"/>
      <c r="C995" s="381"/>
      <c r="D995" s="381">
        <v>0</v>
      </c>
      <c r="E995" s="239">
        <f t="shared" si="16"/>
        <v>0</v>
      </c>
      <c r="F995" s="383"/>
    </row>
    <row r="996" ht="16" customHeight="1" spans="1:6">
      <c r="A996" s="242" t="s">
        <v>986</v>
      </c>
      <c r="B996" s="381"/>
      <c r="C996" s="381"/>
      <c r="D996" s="381">
        <v>0</v>
      </c>
      <c r="E996" s="239">
        <f t="shared" si="16"/>
        <v>0</v>
      </c>
      <c r="F996" s="383"/>
    </row>
    <row r="997" ht="16" customHeight="1" spans="1:6">
      <c r="A997" s="242" t="s">
        <v>987</v>
      </c>
      <c r="B997" s="381"/>
      <c r="C997" s="381"/>
      <c r="D997" s="381">
        <v>0</v>
      </c>
      <c r="E997" s="239">
        <f t="shared" si="16"/>
        <v>0</v>
      </c>
      <c r="F997" s="383"/>
    </row>
    <row r="998" ht="16" customHeight="1" spans="1:6">
      <c r="A998" s="242" t="s">
        <v>988</v>
      </c>
      <c r="B998" s="381"/>
      <c r="C998" s="381"/>
      <c r="D998" s="381">
        <v>0</v>
      </c>
      <c r="E998" s="239">
        <f t="shared" si="16"/>
        <v>0</v>
      </c>
      <c r="F998" s="383"/>
    </row>
    <row r="999" ht="16" customHeight="1" spans="1:6">
      <c r="A999" s="242" t="s">
        <v>989</v>
      </c>
      <c r="B999" s="381">
        <v>0</v>
      </c>
      <c r="C999" s="381">
        <v>0</v>
      </c>
      <c r="D999" s="381">
        <f>SUM(D1000:D1005)</f>
        <v>0</v>
      </c>
      <c r="E999" s="239">
        <f t="shared" si="16"/>
        <v>0</v>
      </c>
      <c r="F999" s="234"/>
    </row>
    <row r="1000" ht="16" customHeight="1" spans="1:6">
      <c r="A1000" s="242" t="s">
        <v>246</v>
      </c>
      <c r="B1000" s="381"/>
      <c r="C1000" s="381"/>
      <c r="D1000" s="381">
        <v>0</v>
      </c>
      <c r="E1000" s="239">
        <f t="shared" si="16"/>
        <v>0</v>
      </c>
      <c r="F1000" s="383"/>
    </row>
    <row r="1001" ht="16" customHeight="1" spans="1:6">
      <c r="A1001" s="242" t="s">
        <v>247</v>
      </c>
      <c r="B1001" s="381"/>
      <c r="C1001" s="381"/>
      <c r="D1001" s="381">
        <v>0</v>
      </c>
      <c r="E1001" s="239">
        <f t="shared" si="16"/>
        <v>0</v>
      </c>
      <c r="F1001" s="383"/>
    </row>
    <row r="1002" ht="16" customHeight="1" spans="1:6">
      <c r="A1002" s="242" t="s">
        <v>248</v>
      </c>
      <c r="B1002" s="381"/>
      <c r="C1002" s="381"/>
      <c r="D1002" s="381">
        <v>0</v>
      </c>
      <c r="E1002" s="239">
        <f t="shared" si="16"/>
        <v>0</v>
      </c>
      <c r="F1002" s="383"/>
    </row>
    <row r="1003" ht="16" customHeight="1" spans="1:6">
      <c r="A1003" s="242" t="s">
        <v>980</v>
      </c>
      <c r="B1003" s="381"/>
      <c r="C1003" s="381"/>
      <c r="D1003" s="381">
        <v>0</v>
      </c>
      <c r="E1003" s="239">
        <f t="shared" si="16"/>
        <v>0</v>
      </c>
      <c r="F1003" s="383"/>
    </row>
    <row r="1004" ht="16" customHeight="1" spans="1:6">
      <c r="A1004" s="242" t="s">
        <v>990</v>
      </c>
      <c r="B1004" s="381"/>
      <c r="C1004" s="381"/>
      <c r="D1004" s="381">
        <v>0</v>
      </c>
      <c r="E1004" s="239">
        <f t="shared" si="16"/>
        <v>0</v>
      </c>
      <c r="F1004" s="383"/>
    </row>
    <row r="1005" ht="16" customHeight="1" spans="1:6">
      <c r="A1005" s="242" t="s">
        <v>991</v>
      </c>
      <c r="B1005" s="381"/>
      <c r="C1005" s="381"/>
      <c r="D1005" s="381">
        <v>0</v>
      </c>
      <c r="E1005" s="239">
        <f t="shared" si="16"/>
        <v>0</v>
      </c>
      <c r="F1005" s="383"/>
    </row>
    <row r="1006" ht="16" customHeight="1" spans="1:6">
      <c r="A1006" s="242" t="s">
        <v>992</v>
      </c>
      <c r="B1006" s="381">
        <v>0</v>
      </c>
      <c r="C1006" s="381">
        <v>0</v>
      </c>
      <c r="D1006" s="381">
        <f>SUM(D1007:D1010)</f>
        <v>0</v>
      </c>
      <c r="E1006" s="239">
        <f t="shared" si="16"/>
        <v>0</v>
      </c>
      <c r="F1006" s="234"/>
    </row>
    <row r="1007" ht="16" customHeight="1" spans="1:6">
      <c r="A1007" s="242" t="s">
        <v>993</v>
      </c>
      <c r="B1007" s="381"/>
      <c r="C1007" s="381"/>
      <c r="D1007" s="381">
        <v>0</v>
      </c>
      <c r="E1007" s="239">
        <f t="shared" si="16"/>
        <v>0</v>
      </c>
      <c r="F1007" s="383"/>
    </row>
    <row r="1008" ht="16" customHeight="1" spans="1:6">
      <c r="A1008" s="242" t="s">
        <v>994</v>
      </c>
      <c r="B1008" s="381"/>
      <c r="C1008" s="381"/>
      <c r="D1008" s="381">
        <v>0</v>
      </c>
      <c r="E1008" s="239">
        <f t="shared" si="16"/>
        <v>0</v>
      </c>
      <c r="F1008" s="383"/>
    </row>
    <row r="1009" ht="16" customHeight="1" spans="1:6">
      <c r="A1009" s="242" t="s">
        <v>995</v>
      </c>
      <c r="B1009" s="381"/>
      <c r="C1009" s="381"/>
      <c r="D1009" s="381">
        <v>0</v>
      </c>
      <c r="E1009" s="239">
        <f t="shared" si="16"/>
        <v>0</v>
      </c>
      <c r="F1009" s="383"/>
    </row>
    <row r="1010" ht="16" customHeight="1" spans="1:6">
      <c r="A1010" s="242" t="s">
        <v>996</v>
      </c>
      <c r="B1010" s="381"/>
      <c r="C1010" s="381"/>
      <c r="D1010" s="381">
        <v>0</v>
      </c>
      <c r="E1010" s="239">
        <f t="shared" si="16"/>
        <v>0</v>
      </c>
      <c r="F1010" s="383"/>
    </row>
    <row r="1011" ht="16" customHeight="1" spans="1:6">
      <c r="A1011" s="242" t="s">
        <v>997</v>
      </c>
      <c r="B1011" s="381">
        <v>0</v>
      </c>
      <c r="C1011" s="381">
        <v>0</v>
      </c>
      <c r="D1011" s="381">
        <f>SUM(D1012:D1013)</f>
        <v>0</v>
      </c>
      <c r="E1011" s="239">
        <f t="shared" si="16"/>
        <v>0</v>
      </c>
      <c r="F1011" s="234"/>
    </row>
    <row r="1012" ht="16" customHeight="1" spans="1:6">
      <c r="A1012" s="242" t="s">
        <v>998</v>
      </c>
      <c r="B1012" s="381"/>
      <c r="C1012" s="381"/>
      <c r="D1012" s="381">
        <v>0</v>
      </c>
      <c r="E1012" s="239">
        <f t="shared" si="16"/>
        <v>0</v>
      </c>
      <c r="F1012" s="383"/>
    </row>
    <row r="1013" ht="16" customHeight="1" spans="1:6">
      <c r="A1013" s="242" t="s">
        <v>999</v>
      </c>
      <c r="B1013" s="381"/>
      <c r="C1013" s="381"/>
      <c r="D1013" s="381">
        <v>0</v>
      </c>
      <c r="E1013" s="239">
        <f t="shared" si="16"/>
        <v>0</v>
      </c>
      <c r="F1013" s="383"/>
    </row>
    <row r="1014" ht="16" customHeight="1" spans="1:6">
      <c r="A1014" s="243" t="s">
        <v>51</v>
      </c>
      <c r="B1014" s="380">
        <v>299</v>
      </c>
      <c r="C1014" s="380">
        <f>SUM(C1015,C1025,C1041,C1046,C1057,C1064,C1072)</f>
        <v>2402</v>
      </c>
      <c r="D1014" s="380">
        <f>SUM(D1015,D1025,D1041,D1046,D1057,D1064,D1072)</f>
        <v>832</v>
      </c>
      <c r="E1014" s="239">
        <f t="shared" si="16"/>
        <v>34.6378018318068</v>
      </c>
      <c r="F1014" s="239">
        <v>83.259911894273</v>
      </c>
    </row>
    <row r="1015" ht="16" customHeight="1" spans="1:6">
      <c r="A1015" s="242" t="s">
        <v>1000</v>
      </c>
      <c r="B1015" s="381">
        <v>0</v>
      </c>
      <c r="C1015" s="381">
        <v>0</v>
      </c>
      <c r="D1015" s="381">
        <f>SUM(D1016:D1024)</f>
        <v>0</v>
      </c>
      <c r="E1015" s="239">
        <f t="shared" si="16"/>
        <v>0</v>
      </c>
      <c r="F1015" s="234"/>
    </row>
    <row r="1016" ht="16" customHeight="1" spans="1:6">
      <c r="A1016" s="242" t="s">
        <v>246</v>
      </c>
      <c r="B1016" s="381"/>
      <c r="C1016" s="381"/>
      <c r="D1016" s="381">
        <v>0</v>
      </c>
      <c r="E1016" s="239">
        <f t="shared" si="16"/>
        <v>0</v>
      </c>
      <c r="F1016" s="383"/>
    </row>
    <row r="1017" ht="16" customHeight="1" spans="1:6">
      <c r="A1017" s="242" t="s">
        <v>247</v>
      </c>
      <c r="B1017" s="381"/>
      <c r="C1017" s="381"/>
      <c r="D1017" s="381">
        <v>0</v>
      </c>
      <c r="E1017" s="239">
        <f t="shared" si="16"/>
        <v>0</v>
      </c>
      <c r="F1017" s="383"/>
    </row>
    <row r="1018" ht="16" customHeight="1" spans="1:6">
      <c r="A1018" s="242" t="s">
        <v>248</v>
      </c>
      <c r="B1018" s="381"/>
      <c r="C1018" s="381"/>
      <c r="D1018" s="381">
        <v>0</v>
      </c>
      <c r="E1018" s="239">
        <f t="shared" si="16"/>
        <v>0</v>
      </c>
      <c r="F1018" s="383"/>
    </row>
    <row r="1019" ht="16" customHeight="1" spans="1:6">
      <c r="A1019" s="242" t="s">
        <v>1001</v>
      </c>
      <c r="B1019" s="381"/>
      <c r="C1019" s="381"/>
      <c r="D1019" s="381">
        <v>0</v>
      </c>
      <c r="E1019" s="239">
        <f t="shared" si="16"/>
        <v>0</v>
      </c>
      <c r="F1019" s="383"/>
    </row>
    <row r="1020" ht="16" customHeight="1" spans="1:6">
      <c r="A1020" s="242" t="s">
        <v>1002</v>
      </c>
      <c r="B1020" s="381"/>
      <c r="C1020" s="381"/>
      <c r="D1020" s="381">
        <v>0</v>
      </c>
      <c r="E1020" s="239">
        <f t="shared" si="16"/>
        <v>0</v>
      </c>
      <c r="F1020" s="383"/>
    </row>
    <row r="1021" ht="16" customHeight="1" spans="1:6">
      <c r="A1021" s="242" t="s">
        <v>1003</v>
      </c>
      <c r="B1021" s="381"/>
      <c r="C1021" s="381"/>
      <c r="D1021" s="381">
        <v>0</v>
      </c>
      <c r="E1021" s="239">
        <f t="shared" si="16"/>
        <v>0</v>
      </c>
      <c r="F1021" s="383"/>
    </row>
    <row r="1022" ht="16" customHeight="1" spans="1:6">
      <c r="A1022" s="242" t="s">
        <v>1004</v>
      </c>
      <c r="B1022" s="381"/>
      <c r="C1022" s="381"/>
      <c r="D1022" s="381">
        <v>0</v>
      </c>
      <c r="E1022" s="239">
        <f t="shared" si="16"/>
        <v>0</v>
      </c>
      <c r="F1022" s="383"/>
    </row>
    <row r="1023" ht="16" customHeight="1" spans="1:6">
      <c r="A1023" s="242" t="s">
        <v>1005</v>
      </c>
      <c r="B1023" s="381"/>
      <c r="C1023" s="381"/>
      <c r="D1023" s="381">
        <v>0</v>
      </c>
      <c r="E1023" s="239">
        <f t="shared" si="16"/>
        <v>0</v>
      </c>
      <c r="F1023" s="383"/>
    </row>
    <row r="1024" ht="16" customHeight="1" spans="1:6">
      <c r="A1024" s="242" t="s">
        <v>1006</v>
      </c>
      <c r="B1024" s="381"/>
      <c r="C1024" s="381"/>
      <c r="D1024" s="381">
        <v>0</v>
      </c>
      <c r="E1024" s="239">
        <f t="shared" si="16"/>
        <v>0</v>
      </c>
      <c r="F1024" s="383"/>
    </row>
    <row r="1025" ht="16" customHeight="1" spans="1:6">
      <c r="A1025" s="242" t="s">
        <v>1007</v>
      </c>
      <c r="B1025" s="381">
        <v>80</v>
      </c>
      <c r="C1025" s="381">
        <f>SUM(C1026:C1040)</f>
        <v>2028</v>
      </c>
      <c r="D1025" s="381">
        <f>SUM(D1026:D1040)</f>
        <v>467</v>
      </c>
      <c r="E1025" s="234">
        <f t="shared" si="16"/>
        <v>23.0276134122288</v>
      </c>
      <c r="F1025" s="234"/>
    </row>
    <row r="1026" ht="16" customHeight="1" spans="1:6">
      <c r="A1026" s="242" t="s">
        <v>246</v>
      </c>
      <c r="B1026" s="381"/>
      <c r="C1026" s="381"/>
      <c r="D1026" s="381">
        <v>0</v>
      </c>
      <c r="E1026" s="234">
        <f t="shared" si="16"/>
        <v>0</v>
      </c>
      <c r="F1026" s="383"/>
    </row>
    <row r="1027" ht="16" customHeight="1" spans="1:6">
      <c r="A1027" s="242" t="s">
        <v>247</v>
      </c>
      <c r="B1027" s="381"/>
      <c r="C1027" s="381"/>
      <c r="D1027" s="381">
        <v>0</v>
      </c>
      <c r="E1027" s="234">
        <f t="shared" si="16"/>
        <v>0</v>
      </c>
      <c r="F1027" s="383"/>
    </row>
    <row r="1028" ht="16" customHeight="1" spans="1:6">
      <c r="A1028" s="242" t="s">
        <v>248</v>
      </c>
      <c r="B1028" s="381"/>
      <c r="C1028" s="381"/>
      <c r="D1028" s="381">
        <v>0</v>
      </c>
      <c r="E1028" s="234">
        <f t="shared" si="16"/>
        <v>0</v>
      </c>
      <c r="F1028" s="383"/>
    </row>
    <row r="1029" ht="16" customHeight="1" spans="1:6">
      <c r="A1029" s="242" t="s">
        <v>1008</v>
      </c>
      <c r="B1029" s="381"/>
      <c r="C1029" s="381"/>
      <c r="D1029" s="381">
        <v>0</v>
      </c>
      <c r="E1029" s="234">
        <f t="shared" ref="E1029:E1092" si="17">IFERROR(D1029/C1029*100,)</f>
        <v>0</v>
      </c>
      <c r="F1029" s="383"/>
    </row>
    <row r="1030" ht="16" customHeight="1" spans="1:6">
      <c r="A1030" s="242" t="s">
        <v>1009</v>
      </c>
      <c r="B1030" s="381"/>
      <c r="C1030" s="381"/>
      <c r="D1030" s="381">
        <v>0</v>
      </c>
      <c r="E1030" s="234">
        <f t="shared" si="17"/>
        <v>0</v>
      </c>
      <c r="F1030" s="383"/>
    </row>
    <row r="1031" ht="16" customHeight="1" spans="1:6">
      <c r="A1031" s="242" t="s">
        <v>1010</v>
      </c>
      <c r="B1031" s="381"/>
      <c r="C1031" s="381"/>
      <c r="D1031" s="381">
        <v>0</v>
      </c>
      <c r="E1031" s="234">
        <f t="shared" si="17"/>
        <v>0</v>
      </c>
      <c r="F1031" s="383"/>
    </row>
    <row r="1032" ht="16" customHeight="1" spans="1:6">
      <c r="A1032" s="242" t="s">
        <v>1011</v>
      </c>
      <c r="B1032" s="381"/>
      <c r="C1032" s="381"/>
      <c r="D1032" s="381">
        <v>0</v>
      </c>
      <c r="E1032" s="234">
        <f t="shared" si="17"/>
        <v>0</v>
      </c>
      <c r="F1032" s="383"/>
    </row>
    <row r="1033" ht="16" customHeight="1" spans="1:6">
      <c r="A1033" s="242" t="s">
        <v>1012</v>
      </c>
      <c r="B1033" s="381"/>
      <c r="C1033" s="381"/>
      <c r="D1033" s="381">
        <v>0</v>
      </c>
      <c r="E1033" s="234">
        <f t="shared" si="17"/>
        <v>0</v>
      </c>
      <c r="F1033" s="383"/>
    </row>
    <row r="1034" ht="16" customHeight="1" spans="1:6">
      <c r="A1034" s="242" t="s">
        <v>1013</v>
      </c>
      <c r="B1034" s="381"/>
      <c r="C1034" s="381"/>
      <c r="D1034" s="381">
        <v>0</v>
      </c>
      <c r="E1034" s="234">
        <f t="shared" si="17"/>
        <v>0</v>
      </c>
      <c r="F1034" s="383"/>
    </row>
    <row r="1035" ht="16" customHeight="1" spans="1:6">
      <c r="A1035" s="242" t="s">
        <v>1014</v>
      </c>
      <c r="B1035" s="381"/>
      <c r="C1035" s="381"/>
      <c r="D1035" s="381">
        <v>0</v>
      </c>
      <c r="E1035" s="234">
        <f t="shared" si="17"/>
        <v>0</v>
      </c>
      <c r="F1035" s="383"/>
    </row>
    <row r="1036" ht="16" customHeight="1" spans="1:6">
      <c r="A1036" s="242" t="s">
        <v>1015</v>
      </c>
      <c r="B1036" s="381"/>
      <c r="C1036" s="381"/>
      <c r="D1036" s="381">
        <v>0</v>
      </c>
      <c r="E1036" s="234">
        <f t="shared" si="17"/>
        <v>0</v>
      </c>
      <c r="F1036" s="383"/>
    </row>
    <row r="1037" ht="16" customHeight="1" spans="1:6">
      <c r="A1037" s="242" t="s">
        <v>1016</v>
      </c>
      <c r="B1037" s="381"/>
      <c r="C1037" s="381"/>
      <c r="D1037" s="381">
        <v>0</v>
      </c>
      <c r="E1037" s="234">
        <f t="shared" si="17"/>
        <v>0</v>
      </c>
      <c r="F1037" s="383"/>
    </row>
    <row r="1038" ht="16" customHeight="1" spans="1:6">
      <c r="A1038" s="242" t="s">
        <v>1017</v>
      </c>
      <c r="B1038" s="381"/>
      <c r="C1038" s="381"/>
      <c r="D1038" s="381">
        <v>0</v>
      </c>
      <c r="E1038" s="234">
        <f t="shared" si="17"/>
        <v>0</v>
      </c>
      <c r="F1038" s="383"/>
    </row>
    <row r="1039" ht="16" customHeight="1" spans="1:6">
      <c r="A1039" s="242" t="s">
        <v>1018</v>
      </c>
      <c r="B1039" s="381"/>
      <c r="C1039" s="381"/>
      <c r="D1039" s="381">
        <v>0</v>
      </c>
      <c r="E1039" s="234">
        <f t="shared" si="17"/>
        <v>0</v>
      </c>
      <c r="F1039" s="383"/>
    </row>
    <row r="1040" ht="16" customHeight="1" spans="1:6">
      <c r="A1040" s="242" t="s">
        <v>1019</v>
      </c>
      <c r="B1040" s="381">
        <v>80</v>
      </c>
      <c r="C1040" s="381">
        <v>2028</v>
      </c>
      <c r="D1040" s="381">
        <v>467</v>
      </c>
      <c r="E1040" s="234">
        <f t="shared" si="17"/>
        <v>23.0276134122288</v>
      </c>
      <c r="F1040" s="383"/>
    </row>
    <row r="1041" ht="16" customHeight="1" spans="1:6">
      <c r="A1041" s="242" t="s">
        <v>1020</v>
      </c>
      <c r="B1041" s="381">
        <v>0</v>
      </c>
      <c r="C1041" s="381">
        <v>0</v>
      </c>
      <c r="D1041" s="381">
        <f>SUM(D1042:D1045)</f>
        <v>0</v>
      </c>
      <c r="E1041" s="239">
        <f t="shared" si="17"/>
        <v>0</v>
      </c>
      <c r="F1041" s="234"/>
    </row>
    <row r="1042" ht="16" customHeight="1" spans="1:6">
      <c r="A1042" s="242" t="s">
        <v>246</v>
      </c>
      <c r="B1042" s="381"/>
      <c r="C1042" s="381"/>
      <c r="D1042" s="381">
        <v>0</v>
      </c>
      <c r="E1042" s="239">
        <f t="shared" si="17"/>
        <v>0</v>
      </c>
      <c r="F1042" s="383"/>
    </row>
    <row r="1043" ht="16" customHeight="1" spans="1:6">
      <c r="A1043" s="242" t="s">
        <v>247</v>
      </c>
      <c r="B1043" s="381"/>
      <c r="C1043" s="381"/>
      <c r="D1043" s="381">
        <v>0</v>
      </c>
      <c r="E1043" s="239">
        <f t="shared" si="17"/>
        <v>0</v>
      </c>
      <c r="F1043" s="383"/>
    </row>
    <row r="1044" ht="16" customHeight="1" spans="1:6">
      <c r="A1044" s="242" t="s">
        <v>248</v>
      </c>
      <c r="B1044" s="381"/>
      <c r="C1044" s="381"/>
      <c r="D1044" s="381">
        <v>0</v>
      </c>
      <c r="E1044" s="239">
        <f t="shared" si="17"/>
        <v>0</v>
      </c>
      <c r="F1044" s="383"/>
    </row>
    <row r="1045" ht="16" customHeight="1" spans="1:6">
      <c r="A1045" s="242" t="s">
        <v>1021</v>
      </c>
      <c r="B1045" s="381"/>
      <c r="C1045" s="381"/>
      <c r="D1045" s="381">
        <v>0</v>
      </c>
      <c r="E1045" s="239">
        <f t="shared" si="17"/>
        <v>0</v>
      </c>
      <c r="F1045" s="383"/>
    </row>
    <row r="1046" ht="16" customHeight="1" spans="1:6">
      <c r="A1046" s="242" t="s">
        <v>1022</v>
      </c>
      <c r="B1046" s="381">
        <v>59</v>
      </c>
      <c r="C1046" s="381">
        <v>118</v>
      </c>
      <c r="D1046" s="381">
        <f>SUM(D1047:D1056)</f>
        <v>115</v>
      </c>
      <c r="E1046" s="234">
        <f t="shared" si="17"/>
        <v>97.4576271186441</v>
      </c>
      <c r="F1046" s="234"/>
    </row>
    <row r="1047" ht="16" customHeight="1" spans="1:6">
      <c r="A1047" s="242" t="s">
        <v>246</v>
      </c>
      <c r="B1047" s="381">
        <v>9</v>
      </c>
      <c r="C1047" s="381"/>
      <c r="D1047" s="381">
        <v>0</v>
      </c>
      <c r="E1047" s="234">
        <f t="shared" si="17"/>
        <v>0</v>
      </c>
      <c r="F1047" s="383"/>
    </row>
    <row r="1048" ht="16" customHeight="1" spans="1:6">
      <c r="A1048" s="242" t="s">
        <v>247</v>
      </c>
      <c r="B1048" s="381"/>
      <c r="C1048" s="381"/>
      <c r="D1048" s="381">
        <v>0</v>
      </c>
      <c r="E1048" s="234">
        <f t="shared" si="17"/>
        <v>0</v>
      </c>
      <c r="F1048" s="383"/>
    </row>
    <row r="1049" ht="16" customHeight="1" spans="1:6">
      <c r="A1049" s="242" t="s">
        <v>248</v>
      </c>
      <c r="B1049" s="381"/>
      <c r="C1049" s="381"/>
      <c r="D1049" s="381">
        <v>0</v>
      </c>
      <c r="E1049" s="234">
        <f t="shared" si="17"/>
        <v>0</v>
      </c>
      <c r="F1049" s="383"/>
    </row>
    <row r="1050" ht="16" customHeight="1" spans="1:6">
      <c r="A1050" s="242" t="s">
        <v>1023</v>
      </c>
      <c r="B1050" s="381"/>
      <c r="C1050" s="381"/>
      <c r="D1050" s="381">
        <v>0</v>
      </c>
      <c r="E1050" s="234">
        <f t="shared" si="17"/>
        <v>0</v>
      </c>
      <c r="F1050" s="383"/>
    </row>
    <row r="1051" ht="16" customHeight="1" spans="1:6">
      <c r="A1051" s="242" t="s">
        <v>1024</v>
      </c>
      <c r="B1051" s="381"/>
      <c r="C1051" s="381"/>
      <c r="D1051" s="381">
        <v>0</v>
      </c>
      <c r="E1051" s="234">
        <f t="shared" si="17"/>
        <v>0</v>
      </c>
      <c r="F1051" s="383"/>
    </row>
    <row r="1052" ht="16" customHeight="1" spans="1:6">
      <c r="A1052" s="242" t="s">
        <v>1025</v>
      </c>
      <c r="B1052" s="381"/>
      <c r="C1052" s="381"/>
      <c r="D1052" s="381">
        <v>0</v>
      </c>
      <c r="E1052" s="234">
        <f t="shared" si="17"/>
        <v>0</v>
      </c>
      <c r="F1052" s="383"/>
    </row>
    <row r="1053" ht="16" customHeight="1" spans="1:6">
      <c r="A1053" s="242" t="s">
        <v>1026</v>
      </c>
      <c r="B1053" s="381"/>
      <c r="C1053" s="381"/>
      <c r="D1053" s="381">
        <v>0</v>
      </c>
      <c r="E1053" s="234">
        <f t="shared" si="17"/>
        <v>0</v>
      </c>
      <c r="F1053" s="383"/>
    </row>
    <row r="1054" ht="16" customHeight="1" spans="1:6">
      <c r="A1054" s="242" t="s">
        <v>1027</v>
      </c>
      <c r="B1054" s="381"/>
      <c r="C1054" s="381"/>
      <c r="D1054" s="381">
        <v>0</v>
      </c>
      <c r="E1054" s="234">
        <f t="shared" si="17"/>
        <v>0</v>
      </c>
      <c r="F1054" s="383"/>
    </row>
    <row r="1055" ht="16" customHeight="1" spans="1:6">
      <c r="A1055" s="242" t="s">
        <v>255</v>
      </c>
      <c r="B1055" s="381">
        <v>50</v>
      </c>
      <c r="C1055" s="381">
        <v>93</v>
      </c>
      <c r="D1055" s="381">
        <v>90</v>
      </c>
      <c r="E1055" s="234">
        <f t="shared" si="17"/>
        <v>96.7741935483871</v>
      </c>
      <c r="F1055" s="383"/>
    </row>
    <row r="1056" ht="16" customHeight="1" spans="1:6">
      <c r="A1056" s="242" t="s">
        <v>1028</v>
      </c>
      <c r="B1056" s="381"/>
      <c r="C1056" s="381">
        <v>25</v>
      </c>
      <c r="D1056" s="381">
        <v>25</v>
      </c>
      <c r="E1056" s="234">
        <f t="shared" si="17"/>
        <v>100</v>
      </c>
      <c r="F1056" s="383"/>
    </row>
    <row r="1057" ht="16" customHeight="1" spans="1:6">
      <c r="A1057" s="242" t="s">
        <v>1029</v>
      </c>
      <c r="B1057" s="381">
        <v>124</v>
      </c>
      <c r="C1057" s="381">
        <v>187</v>
      </c>
      <c r="D1057" s="381">
        <f>SUM(D1058:D1063)</f>
        <v>181</v>
      </c>
      <c r="E1057" s="234">
        <f t="shared" si="17"/>
        <v>96.7914438502674</v>
      </c>
      <c r="F1057" s="234"/>
    </row>
    <row r="1058" ht="16" customHeight="1" spans="1:6">
      <c r="A1058" s="242" t="s">
        <v>246</v>
      </c>
      <c r="B1058" s="381">
        <v>56</v>
      </c>
      <c r="C1058" s="381"/>
      <c r="D1058" s="381">
        <v>0</v>
      </c>
      <c r="E1058" s="234">
        <f t="shared" si="17"/>
        <v>0</v>
      </c>
      <c r="F1058" s="383"/>
    </row>
    <row r="1059" ht="16" customHeight="1" spans="1:6">
      <c r="A1059" s="242" t="s">
        <v>247</v>
      </c>
      <c r="B1059" s="381"/>
      <c r="C1059" s="381"/>
      <c r="D1059" s="381">
        <v>0</v>
      </c>
      <c r="E1059" s="234">
        <f t="shared" si="17"/>
        <v>0</v>
      </c>
      <c r="F1059" s="383"/>
    </row>
    <row r="1060" ht="16" customHeight="1" spans="1:6">
      <c r="A1060" s="242" t="s">
        <v>248</v>
      </c>
      <c r="B1060" s="381"/>
      <c r="C1060" s="381"/>
      <c r="D1060" s="381">
        <v>0</v>
      </c>
      <c r="E1060" s="234">
        <f t="shared" si="17"/>
        <v>0</v>
      </c>
      <c r="F1060" s="383"/>
    </row>
    <row r="1061" ht="16" customHeight="1" spans="1:6">
      <c r="A1061" s="242" t="s">
        <v>1030</v>
      </c>
      <c r="B1061" s="381"/>
      <c r="C1061" s="381"/>
      <c r="D1061" s="381">
        <v>0</v>
      </c>
      <c r="E1061" s="234">
        <f t="shared" si="17"/>
        <v>0</v>
      </c>
      <c r="F1061" s="383"/>
    </row>
    <row r="1062" ht="16" customHeight="1" spans="1:6">
      <c r="A1062" s="242" t="s">
        <v>1031</v>
      </c>
      <c r="B1062" s="381"/>
      <c r="C1062" s="381"/>
      <c r="D1062" s="381">
        <v>0</v>
      </c>
      <c r="E1062" s="234">
        <f t="shared" si="17"/>
        <v>0</v>
      </c>
      <c r="F1062" s="383"/>
    </row>
    <row r="1063" ht="16" customHeight="1" spans="1:6">
      <c r="A1063" s="242" t="s">
        <v>1032</v>
      </c>
      <c r="B1063" s="381">
        <v>68</v>
      </c>
      <c r="C1063" s="381">
        <v>187</v>
      </c>
      <c r="D1063" s="381">
        <v>181</v>
      </c>
      <c r="E1063" s="234">
        <f t="shared" si="17"/>
        <v>96.7914438502674</v>
      </c>
      <c r="F1063" s="383"/>
    </row>
    <row r="1064" ht="16" customHeight="1" spans="1:6">
      <c r="A1064" s="242" t="s">
        <v>1033</v>
      </c>
      <c r="B1064" s="381">
        <v>36</v>
      </c>
      <c r="C1064" s="381">
        <v>69</v>
      </c>
      <c r="D1064" s="381">
        <f>SUM(D1065:D1071)</f>
        <v>69</v>
      </c>
      <c r="E1064" s="234">
        <f t="shared" si="17"/>
        <v>100</v>
      </c>
      <c r="F1064" s="234"/>
    </row>
    <row r="1065" ht="16" customHeight="1" spans="1:6">
      <c r="A1065" s="242" t="s">
        <v>246</v>
      </c>
      <c r="B1065" s="381"/>
      <c r="C1065" s="381"/>
      <c r="D1065" s="381">
        <v>0</v>
      </c>
      <c r="E1065" s="234">
        <f t="shared" si="17"/>
        <v>0</v>
      </c>
      <c r="F1065" s="383"/>
    </row>
    <row r="1066" ht="16" customHeight="1" spans="1:6">
      <c r="A1066" s="242" t="s">
        <v>247</v>
      </c>
      <c r="B1066" s="381"/>
      <c r="C1066" s="381"/>
      <c r="D1066" s="381">
        <v>0</v>
      </c>
      <c r="E1066" s="234">
        <f t="shared" si="17"/>
        <v>0</v>
      </c>
      <c r="F1066" s="383"/>
    </row>
    <row r="1067" ht="16" customHeight="1" spans="1:6">
      <c r="A1067" s="242" t="s">
        <v>248</v>
      </c>
      <c r="B1067" s="381"/>
      <c r="C1067" s="381"/>
      <c r="D1067" s="381">
        <v>0</v>
      </c>
      <c r="E1067" s="234">
        <f t="shared" si="17"/>
        <v>0</v>
      </c>
      <c r="F1067" s="383"/>
    </row>
    <row r="1068" ht="16" customHeight="1" spans="1:6">
      <c r="A1068" s="242" t="s">
        <v>1034</v>
      </c>
      <c r="B1068" s="381"/>
      <c r="C1068" s="381"/>
      <c r="D1068" s="381">
        <v>0</v>
      </c>
      <c r="E1068" s="234">
        <f t="shared" si="17"/>
        <v>0</v>
      </c>
      <c r="F1068" s="383"/>
    </row>
    <row r="1069" ht="16" customHeight="1" spans="1:6">
      <c r="A1069" s="242" t="s">
        <v>1035</v>
      </c>
      <c r="B1069" s="381"/>
      <c r="C1069" s="381"/>
      <c r="D1069" s="381">
        <v>0</v>
      </c>
      <c r="E1069" s="234">
        <f t="shared" si="17"/>
        <v>0</v>
      </c>
      <c r="F1069" s="383"/>
    </row>
    <row r="1070" ht="16" customHeight="1" spans="1:6">
      <c r="A1070" s="242" t="s">
        <v>1036</v>
      </c>
      <c r="B1070" s="381"/>
      <c r="C1070" s="381"/>
      <c r="D1070" s="381">
        <v>0</v>
      </c>
      <c r="E1070" s="234">
        <f t="shared" si="17"/>
        <v>0</v>
      </c>
      <c r="F1070" s="383"/>
    </row>
    <row r="1071" ht="16" customHeight="1" spans="1:6">
      <c r="A1071" s="242" t="s">
        <v>1037</v>
      </c>
      <c r="B1071" s="381">
        <v>36</v>
      </c>
      <c r="C1071" s="381">
        <v>69</v>
      </c>
      <c r="D1071" s="381">
        <v>69</v>
      </c>
      <c r="E1071" s="234">
        <f t="shared" si="17"/>
        <v>100</v>
      </c>
      <c r="F1071" s="383"/>
    </row>
    <row r="1072" ht="16" customHeight="1" spans="1:6">
      <c r="A1072" s="242" t="s">
        <v>1038</v>
      </c>
      <c r="B1072" s="381">
        <v>0</v>
      </c>
      <c r="C1072" s="381">
        <v>0</v>
      </c>
      <c r="D1072" s="381">
        <f>SUM(D1073:D1077)</f>
        <v>0</v>
      </c>
      <c r="E1072" s="234">
        <f t="shared" si="17"/>
        <v>0</v>
      </c>
      <c r="F1072" s="234"/>
    </row>
    <row r="1073" ht="16" customHeight="1" spans="1:6">
      <c r="A1073" s="242" t="s">
        <v>1039</v>
      </c>
      <c r="B1073" s="381"/>
      <c r="C1073" s="381"/>
      <c r="D1073" s="381">
        <v>0</v>
      </c>
      <c r="E1073" s="239">
        <f t="shared" si="17"/>
        <v>0</v>
      </c>
      <c r="F1073" s="383"/>
    </row>
    <row r="1074" ht="16" customHeight="1" spans="1:6">
      <c r="A1074" s="242" t="s">
        <v>1040</v>
      </c>
      <c r="B1074" s="381"/>
      <c r="C1074" s="381"/>
      <c r="D1074" s="381">
        <v>0</v>
      </c>
      <c r="E1074" s="239">
        <f t="shared" si="17"/>
        <v>0</v>
      </c>
      <c r="F1074" s="383"/>
    </row>
    <row r="1075" ht="16" customHeight="1" spans="1:6">
      <c r="A1075" s="242" t="s">
        <v>1041</v>
      </c>
      <c r="B1075" s="381"/>
      <c r="C1075" s="381"/>
      <c r="D1075" s="381">
        <v>0</v>
      </c>
      <c r="E1075" s="239">
        <f t="shared" si="17"/>
        <v>0</v>
      </c>
      <c r="F1075" s="383"/>
    </row>
    <row r="1076" ht="16" customHeight="1" spans="1:6">
      <c r="A1076" s="242" t="s">
        <v>1042</v>
      </c>
      <c r="B1076" s="381"/>
      <c r="C1076" s="381"/>
      <c r="D1076" s="381">
        <v>0</v>
      </c>
      <c r="E1076" s="239">
        <f t="shared" si="17"/>
        <v>0</v>
      </c>
      <c r="F1076" s="383"/>
    </row>
    <row r="1077" ht="16" customHeight="1" spans="1:6">
      <c r="A1077" s="242" t="s">
        <v>1043</v>
      </c>
      <c r="B1077" s="381"/>
      <c r="C1077" s="381"/>
      <c r="D1077" s="381">
        <v>0</v>
      </c>
      <c r="E1077" s="239">
        <f t="shared" si="17"/>
        <v>0</v>
      </c>
      <c r="F1077" s="383"/>
    </row>
    <row r="1078" ht="16" customHeight="1" spans="1:6">
      <c r="A1078" s="243" t="s">
        <v>52</v>
      </c>
      <c r="B1078" s="380">
        <v>400</v>
      </c>
      <c r="C1078" s="380">
        <f>SUM(C1079,C1089,C1095)</f>
        <v>1096</v>
      </c>
      <c r="D1078" s="380">
        <f>SUM(D1079,D1089,D1095)</f>
        <v>1004</v>
      </c>
      <c r="E1078" s="239">
        <f t="shared" si="17"/>
        <v>91.6058394160584</v>
      </c>
      <c r="F1078" s="239">
        <v>-49.8250874562719</v>
      </c>
    </row>
    <row r="1079" ht="16" customHeight="1" spans="1:6">
      <c r="A1079" s="242" t="s">
        <v>1044</v>
      </c>
      <c r="B1079" s="381">
        <v>400</v>
      </c>
      <c r="C1079" s="381">
        <f>SUM(C1080:C1088)</f>
        <v>896</v>
      </c>
      <c r="D1079" s="381">
        <f>SUM(D1080:D1088)</f>
        <v>904</v>
      </c>
      <c r="E1079" s="234">
        <f t="shared" si="17"/>
        <v>100.892857142857</v>
      </c>
      <c r="F1079" s="234"/>
    </row>
    <row r="1080" ht="16" customHeight="1" spans="1:6">
      <c r="A1080" s="242" t="s">
        <v>246</v>
      </c>
      <c r="B1080" s="381">
        <v>220</v>
      </c>
      <c r="C1080" s="381">
        <v>266</v>
      </c>
      <c r="D1080" s="381">
        <v>266</v>
      </c>
      <c r="E1080" s="234">
        <f t="shared" si="17"/>
        <v>100</v>
      </c>
      <c r="F1080" s="383"/>
    </row>
    <row r="1081" ht="16" customHeight="1" spans="1:6">
      <c r="A1081" s="242" t="s">
        <v>247</v>
      </c>
      <c r="B1081" s="381"/>
      <c r="C1081" s="381"/>
      <c r="D1081" s="381">
        <v>0</v>
      </c>
      <c r="E1081" s="234">
        <f t="shared" si="17"/>
        <v>0</v>
      </c>
      <c r="F1081" s="383"/>
    </row>
    <row r="1082" ht="16" customHeight="1" spans="1:6">
      <c r="A1082" s="242" t="s">
        <v>248</v>
      </c>
      <c r="B1082" s="381"/>
      <c r="C1082" s="381"/>
      <c r="D1082" s="381">
        <v>0</v>
      </c>
      <c r="E1082" s="234">
        <f t="shared" si="17"/>
        <v>0</v>
      </c>
      <c r="F1082" s="383"/>
    </row>
    <row r="1083" ht="16" customHeight="1" spans="1:6">
      <c r="A1083" s="242" t="s">
        <v>1045</v>
      </c>
      <c r="B1083" s="381"/>
      <c r="C1083" s="381"/>
      <c r="D1083" s="381">
        <v>0</v>
      </c>
      <c r="E1083" s="234">
        <f t="shared" si="17"/>
        <v>0</v>
      </c>
      <c r="F1083" s="383"/>
    </row>
    <row r="1084" ht="16" customHeight="1" spans="1:6">
      <c r="A1084" s="242" t="s">
        <v>1046</v>
      </c>
      <c r="B1084" s="381"/>
      <c r="C1084" s="381"/>
      <c r="D1084" s="381">
        <v>0</v>
      </c>
      <c r="E1084" s="234">
        <f t="shared" si="17"/>
        <v>0</v>
      </c>
      <c r="F1084" s="383"/>
    </row>
    <row r="1085" ht="16" customHeight="1" spans="1:6">
      <c r="A1085" s="242" t="s">
        <v>1047</v>
      </c>
      <c r="B1085" s="381"/>
      <c r="C1085" s="381"/>
      <c r="D1085" s="381">
        <v>0</v>
      </c>
      <c r="E1085" s="234">
        <f t="shared" si="17"/>
        <v>0</v>
      </c>
      <c r="F1085" s="383"/>
    </row>
    <row r="1086" ht="16" customHeight="1" spans="1:6">
      <c r="A1086" s="242" t="s">
        <v>1048</v>
      </c>
      <c r="B1086" s="381"/>
      <c r="C1086" s="381"/>
      <c r="D1086" s="381">
        <v>0</v>
      </c>
      <c r="E1086" s="234">
        <f t="shared" si="17"/>
        <v>0</v>
      </c>
      <c r="F1086" s="383"/>
    </row>
    <row r="1087" ht="16" customHeight="1" spans="1:6">
      <c r="A1087" s="242" t="s">
        <v>255</v>
      </c>
      <c r="B1087" s="381"/>
      <c r="C1087" s="381"/>
      <c r="D1087" s="381">
        <v>0</v>
      </c>
      <c r="E1087" s="234">
        <f t="shared" si="17"/>
        <v>0</v>
      </c>
      <c r="F1087" s="383"/>
    </row>
    <row r="1088" ht="16" customHeight="1" spans="1:6">
      <c r="A1088" s="242" t="s">
        <v>1049</v>
      </c>
      <c r="B1088" s="381">
        <v>180</v>
      </c>
      <c r="C1088" s="381">
        <v>630</v>
      </c>
      <c r="D1088" s="381">
        <v>638</v>
      </c>
      <c r="E1088" s="234">
        <f t="shared" si="17"/>
        <v>101.269841269841</v>
      </c>
      <c r="F1088" s="383"/>
    </row>
    <row r="1089" ht="16" customHeight="1" spans="1:6">
      <c r="A1089" s="242" t="s">
        <v>1050</v>
      </c>
      <c r="B1089" s="381">
        <v>0</v>
      </c>
      <c r="C1089" s="381">
        <v>0</v>
      </c>
      <c r="D1089" s="381">
        <f>SUM(D1090:D1094)</f>
        <v>0</v>
      </c>
      <c r="E1089" s="234">
        <f t="shared" si="17"/>
        <v>0</v>
      </c>
      <c r="F1089" s="234"/>
    </row>
    <row r="1090" ht="16" customHeight="1" spans="1:6">
      <c r="A1090" s="242" t="s">
        <v>246</v>
      </c>
      <c r="B1090" s="381"/>
      <c r="C1090" s="381"/>
      <c r="D1090" s="381">
        <v>0</v>
      </c>
      <c r="E1090" s="234">
        <f t="shared" si="17"/>
        <v>0</v>
      </c>
      <c r="F1090" s="383"/>
    </row>
    <row r="1091" ht="16" customHeight="1" spans="1:6">
      <c r="A1091" s="242" t="s">
        <v>247</v>
      </c>
      <c r="B1091" s="381"/>
      <c r="C1091" s="381"/>
      <c r="D1091" s="381">
        <v>0</v>
      </c>
      <c r="E1091" s="234">
        <f t="shared" si="17"/>
        <v>0</v>
      </c>
      <c r="F1091" s="383"/>
    </row>
    <row r="1092" ht="16" customHeight="1" spans="1:6">
      <c r="A1092" s="242" t="s">
        <v>248</v>
      </c>
      <c r="B1092" s="381"/>
      <c r="C1092" s="381"/>
      <c r="D1092" s="381">
        <v>0</v>
      </c>
      <c r="E1092" s="234">
        <f t="shared" si="17"/>
        <v>0</v>
      </c>
      <c r="F1092" s="383"/>
    </row>
    <row r="1093" ht="16" customHeight="1" spans="1:6">
      <c r="A1093" s="242" t="s">
        <v>1051</v>
      </c>
      <c r="B1093" s="381"/>
      <c r="C1093" s="381"/>
      <c r="D1093" s="381">
        <v>0</v>
      </c>
      <c r="E1093" s="234">
        <f t="shared" ref="E1093:E1156" si="18">IFERROR(D1093/C1093*100,)</f>
        <v>0</v>
      </c>
      <c r="F1093" s="383"/>
    </row>
    <row r="1094" ht="16" customHeight="1" spans="1:6">
      <c r="A1094" s="242" t="s">
        <v>1052</v>
      </c>
      <c r="B1094" s="381"/>
      <c r="C1094" s="381"/>
      <c r="D1094" s="381">
        <v>0</v>
      </c>
      <c r="E1094" s="234">
        <f t="shared" si="18"/>
        <v>0</v>
      </c>
      <c r="F1094" s="383"/>
    </row>
    <row r="1095" ht="16" customHeight="1" spans="1:6">
      <c r="A1095" s="242" t="s">
        <v>1053</v>
      </c>
      <c r="B1095" s="381">
        <v>0</v>
      </c>
      <c r="C1095" s="381">
        <v>200</v>
      </c>
      <c r="D1095" s="381">
        <f>SUM(D1096:D1097)</f>
        <v>100</v>
      </c>
      <c r="E1095" s="234">
        <f t="shared" si="18"/>
        <v>50</v>
      </c>
      <c r="F1095" s="234"/>
    </row>
    <row r="1096" ht="16" customHeight="1" spans="1:6">
      <c r="A1096" s="242" t="s">
        <v>1054</v>
      </c>
      <c r="B1096" s="381"/>
      <c r="C1096" s="381"/>
      <c r="D1096" s="381">
        <v>0</v>
      </c>
      <c r="E1096" s="234">
        <f t="shared" si="18"/>
        <v>0</v>
      </c>
      <c r="F1096" s="383"/>
    </row>
    <row r="1097" ht="16" customHeight="1" spans="1:6">
      <c r="A1097" s="242" t="s">
        <v>1055</v>
      </c>
      <c r="B1097" s="381"/>
      <c r="C1097" s="381">
        <v>200</v>
      </c>
      <c r="D1097" s="381">
        <v>100</v>
      </c>
      <c r="E1097" s="234">
        <f t="shared" si="18"/>
        <v>50</v>
      </c>
      <c r="F1097" s="383"/>
    </row>
    <row r="1098" ht="16" customHeight="1" spans="1:6">
      <c r="A1098" s="243" t="s">
        <v>53</v>
      </c>
      <c r="B1098" s="381">
        <v>0</v>
      </c>
      <c r="C1098" s="381">
        <v>0</v>
      </c>
      <c r="D1098" s="381">
        <f>SUM(D1099,D1106,D1116,D1122,D1125)</f>
        <v>0</v>
      </c>
      <c r="E1098" s="239">
        <f t="shared" si="18"/>
        <v>0</v>
      </c>
      <c r="F1098" s="234"/>
    </row>
    <row r="1099" ht="16" customHeight="1" spans="1:6">
      <c r="A1099" s="242" t="s">
        <v>1056</v>
      </c>
      <c r="B1099" s="381">
        <v>0</v>
      </c>
      <c r="C1099" s="381">
        <v>0</v>
      </c>
      <c r="D1099" s="381">
        <f>SUM(D1100:D1105)</f>
        <v>0</v>
      </c>
      <c r="E1099" s="239">
        <f t="shared" si="18"/>
        <v>0</v>
      </c>
      <c r="F1099" s="234"/>
    </row>
    <row r="1100" ht="16" customHeight="1" spans="1:6">
      <c r="A1100" s="242" t="s">
        <v>246</v>
      </c>
      <c r="B1100" s="381"/>
      <c r="C1100" s="381"/>
      <c r="D1100" s="381">
        <v>0</v>
      </c>
      <c r="E1100" s="239">
        <f t="shared" si="18"/>
        <v>0</v>
      </c>
      <c r="F1100" s="383"/>
    </row>
    <row r="1101" ht="16" customHeight="1" spans="1:6">
      <c r="A1101" s="242" t="s">
        <v>247</v>
      </c>
      <c r="B1101" s="381"/>
      <c r="C1101" s="381"/>
      <c r="D1101" s="381">
        <v>0</v>
      </c>
      <c r="E1101" s="239">
        <f t="shared" si="18"/>
        <v>0</v>
      </c>
      <c r="F1101" s="383"/>
    </row>
    <row r="1102" ht="16" customHeight="1" spans="1:6">
      <c r="A1102" s="242" t="s">
        <v>248</v>
      </c>
      <c r="B1102" s="381"/>
      <c r="C1102" s="381"/>
      <c r="D1102" s="381">
        <v>0</v>
      </c>
      <c r="E1102" s="239">
        <f t="shared" si="18"/>
        <v>0</v>
      </c>
      <c r="F1102" s="383"/>
    </row>
    <row r="1103" ht="16" customHeight="1" spans="1:6">
      <c r="A1103" s="242" t="s">
        <v>1057</v>
      </c>
      <c r="B1103" s="381"/>
      <c r="C1103" s="381"/>
      <c r="D1103" s="381">
        <v>0</v>
      </c>
      <c r="E1103" s="239">
        <f t="shared" si="18"/>
        <v>0</v>
      </c>
      <c r="F1103" s="383"/>
    </row>
    <row r="1104" ht="16" customHeight="1" spans="1:6">
      <c r="A1104" s="242" t="s">
        <v>255</v>
      </c>
      <c r="B1104" s="381"/>
      <c r="C1104" s="381"/>
      <c r="D1104" s="381">
        <v>0</v>
      </c>
      <c r="E1104" s="239">
        <f t="shared" si="18"/>
        <v>0</v>
      </c>
      <c r="F1104" s="383"/>
    </row>
    <row r="1105" ht="16" customHeight="1" spans="1:6">
      <c r="A1105" s="242" t="s">
        <v>1058</v>
      </c>
      <c r="B1105" s="381"/>
      <c r="C1105" s="381"/>
      <c r="D1105" s="381">
        <v>0</v>
      </c>
      <c r="E1105" s="239">
        <f t="shared" si="18"/>
        <v>0</v>
      </c>
      <c r="F1105" s="383"/>
    </row>
    <row r="1106" ht="16" customHeight="1" spans="1:6">
      <c r="A1106" s="242" t="s">
        <v>1059</v>
      </c>
      <c r="B1106" s="381">
        <v>0</v>
      </c>
      <c r="C1106" s="381">
        <v>0</v>
      </c>
      <c r="D1106" s="381">
        <f>SUM(D1107:D1115)</f>
        <v>0</v>
      </c>
      <c r="E1106" s="239">
        <f t="shared" si="18"/>
        <v>0</v>
      </c>
      <c r="F1106" s="234"/>
    </row>
    <row r="1107" ht="16" customHeight="1" spans="1:6">
      <c r="A1107" s="242" t="s">
        <v>1060</v>
      </c>
      <c r="B1107" s="381"/>
      <c r="C1107" s="381"/>
      <c r="D1107" s="381">
        <v>0</v>
      </c>
      <c r="E1107" s="239">
        <f t="shared" si="18"/>
        <v>0</v>
      </c>
      <c r="F1107" s="383"/>
    </row>
    <row r="1108" ht="16" customHeight="1" spans="1:6">
      <c r="A1108" s="242" t="s">
        <v>1061</v>
      </c>
      <c r="B1108" s="381"/>
      <c r="C1108" s="381"/>
      <c r="D1108" s="381">
        <v>0</v>
      </c>
      <c r="E1108" s="239">
        <f t="shared" si="18"/>
        <v>0</v>
      </c>
      <c r="F1108" s="383"/>
    </row>
    <row r="1109" ht="16" customHeight="1" spans="1:6">
      <c r="A1109" s="242" t="s">
        <v>1062</v>
      </c>
      <c r="B1109" s="381"/>
      <c r="C1109" s="381"/>
      <c r="D1109" s="381">
        <v>0</v>
      </c>
      <c r="E1109" s="239">
        <f t="shared" si="18"/>
        <v>0</v>
      </c>
      <c r="F1109" s="383"/>
    </row>
    <row r="1110" ht="16" customHeight="1" spans="1:6">
      <c r="A1110" s="242" t="s">
        <v>1063</v>
      </c>
      <c r="B1110" s="381"/>
      <c r="C1110" s="381"/>
      <c r="D1110" s="381">
        <v>0</v>
      </c>
      <c r="E1110" s="239">
        <f t="shared" si="18"/>
        <v>0</v>
      </c>
      <c r="F1110" s="383"/>
    </row>
    <row r="1111" ht="16" customHeight="1" spans="1:6">
      <c r="A1111" s="242" t="s">
        <v>1064</v>
      </c>
      <c r="B1111" s="381"/>
      <c r="C1111" s="381"/>
      <c r="D1111" s="381">
        <v>0</v>
      </c>
      <c r="E1111" s="239">
        <f t="shared" si="18"/>
        <v>0</v>
      </c>
      <c r="F1111" s="383"/>
    </row>
    <row r="1112" ht="16" customHeight="1" spans="1:6">
      <c r="A1112" s="242" t="s">
        <v>1065</v>
      </c>
      <c r="B1112" s="381"/>
      <c r="C1112" s="381"/>
      <c r="D1112" s="381">
        <v>0</v>
      </c>
      <c r="E1112" s="239">
        <f t="shared" si="18"/>
        <v>0</v>
      </c>
      <c r="F1112" s="383"/>
    </row>
    <row r="1113" ht="16" customHeight="1" spans="1:6">
      <c r="A1113" s="242" t="s">
        <v>1066</v>
      </c>
      <c r="B1113" s="381"/>
      <c r="C1113" s="381"/>
      <c r="D1113" s="381">
        <v>0</v>
      </c>
      <c r="E1113" s="239">
        <f t="shared" si="18"/>
        <v>0</v>
      </c>
      <c r="F1113" s="383"/>
    </row>
    <row r="1114" ht="16" customHeight="1" spans="1:6">
      <c r="A1114" s="242" t="s">
        <v>1067</v>
      </c>
      <c r="B1114" s="381"/>
      <c r="C1114" s="381"/>
      <c r="D1114" s="381">
        <v>0</v>
      </c>
      <c r="E1114" s="239">
        <f t="shared" si="18"/>
        <v>0</v>
      </c>
      <c r="F1114" s="383"/>
    </row>
    <row r="1115" ht="16" customHeight="1" spans="1:6">
      <c r="A1115" s="242" t="s">
        <v>1068</v>
      </c>
      <c r="B1115" s="381"/>
      <c r="C1115" s="381"/>
      <c r="D1115" s="381">
        <v>0</v>
      </c>
      <c r="E1115" s="239">
        <f t="shared" si="18"/>
        <v>0</v>
      </c>
      <c r="F1115" s="383"/>
    </row>
    <row r="1116" ht="16" customHeight="1" spans="1:6">
      <c r="A1116" s="242" t="s">
        <v>1069</v>
      </c>
      <c r="B1116" s="381">
        <v>0</v>
      </c>
      <c r="C1116" s="381">
        <v>0</v>
      </c>
      <c r="D1116" s="381">
        <f>SUM(D1117:D1121)</f>
        <v>0</v>
      </c>
      <c r="E1116" s="239">
        <f t="shared" si="18"/>
        <v>0</v>
      </c>
      <c r="F1116" s="234"/>
    </row>
    <row r="1117" ht="16" customHeight="1" spans="1:6">
      <c r="A1117" s="242" t="s">
        <v>1070</v>
      </c>
      <c r="B1117" s="381"/>
      <c r="C1117" s="381"/>
      <c r="D1117" s="381">
        <v>0</v>
      </c>
      <c r="E1117" s="239">
        <f t="shared" si="18"/>
        <v>0</v>
      </c>
      <c r="F1117" s="383"/>
    </row>
    <row r="1118" ht="16" customHeight="1" spans="1:6">
      <c r="A1118" s="242" t="s">
        <v>1071</v>
      </c>
      <c r="B1118" s="381"/>
      <c r="C1118" s="381"/>
      <c r="D1118" s="381">
        <v>0</v>
      </c>
      <c r="E1118" s="239">
        <f t="shared" si="18"/>
        <v>0</v>
      </c>
      <c r="F1118" s="383"/>
    </row>
    <row r="1119" ht="16" customHeight="1" spans="1:6">
      <c r="A1119" s="242" t="s">
        <v>1072</v>
      </c>
      <c r="B1119" s="381"/>
      <c r="C1119" s="381"/>
      <c r="D1119" s="381">
        <v>0</v>
      </c>
      <c r="E1119" s="239">
        <f t="shared" si="18"/>
        <v>0</v>
      </c>
      <c r="F1119" s="383"/>
    </row>
    <row r="1120" ht="16" customHeight="1" spans="1:6">
      <c r="A1120" s="242" t="s">
        <v>1073</v>
      </c>
      <c r="B1120" s="381"/>
      <c r="C1120" s="381"/>
      <c r="D1120" s="381">
        <v>0</v>
      </c>
      <c r="E1120" s="239">
        <f t="shared" si="18"/>
        <v>0</v>
      </c>
      <c r="F1120" s="383"/>
    </row>
    <row r="1121" ht="16" customHeight="1" spans="1:6">
      <c r="A1121" s="242" t="s">
        <v>1074</v>
      </c>
      <c r="B1121" s="381"/>
      <c r="C1121" s="381"/>
      <c r="D1121" s="381">
        <v>0</v>
      </c>
      <c r="E1121" s="239">
        <f t="shared" si="18"/>
        <v>0</v>
      </c>
      <c r="F1121" s="383"/>
    </row>
    <row r="1122" ht="16" customHeight="1" spans="1:6">
      <c r="A1122" s="242" t="s">
        <v>1075</v>
      </c>
      <c r="B1122" s="381">
        <v>0</v>
      </c>
      <c r="C1122" s="381">
        <v>0</v>
      </c>
      <c r="D1122" s="381">
        <f>SUM(D1123:D1124)</f>
        <v>0</v>
      </c>
      <c r="E1122" s="239">
        <f t="shared" si="18"/>
        <v>0</v>
      </c>
      <c r="F1122" s="234"/>
    </row>
    <row r="1123" ht="16" customHeight="1" spans="1:6">
      <c r="A1123" s="242" t="s">
        <v>1076</v>
      </c>
      <c r="B1123" s="381"/>
      <c r="C1123" s="381"/>
      <c r="D1123" s="381">
        <v>0</v>
      </c>
      <c r="E1123" s="239">
        <f t="shared" si="18"/>
        <v>0</v>
      </c>
      <c r="F1123" s="383"/>
    </row>
    <row r="1124" ht="16" customHeight="1" spans="1:6">
      <c r="A1124" s="242" t="s">
        <v>1077</v>
      </c>
      <c r="B1124" s="381"/>
      <c r="C1124" s="381"/>
      <c r="D1124" s="381">
        <v>0</v>
      </c>
      <c r="E1124" s="239">
        <f t="shared" si="18"/>
        <v>0</v>
      </c>
      <c r="F1124" s="383"/>
    </row>
    <row r="1125" ht="16" customHeight="1" spans="1:6">
      <c r="A1125" s="242" t="s">
        <v>1078</v>
      </c>
      <c r="B1125" s="381">
        <v>0</v>
      </c>
      <c r="C1125" s="381">
        <v>0</v>
      </c>
      <c r="D1125" s="381">
        <f>SUM(D1126:D1127)</f>
        <v>0</v>
      </c>
      <c r="E1125" s="239">
        <f t="shared" si="18"/>
        <v>0</v>
      </c>
      <c r="F1125" s="234"/>
    </row>
    <row r="1126" ht="16" customHeight="1" spans="1:6">
      <c r="A1126" s="242" t="s">
        <v>1079</v>
      </c>
      <c r="B1126" s="381"/>
      <c r="C1126" s="381"/>
      <c r="D1126" s="381">
        <v>0</v>
      </c>
      <c r="E1126" s="239">
        <f t="shared" si="18"/>
        <v>0</v>
      </c>
      <c r="F1126" s="383"/>
    </row>
    <row r="1127" ht="16" customHeight="1" spans="1:6">
      <c r="A1127" s="242" t="s">
        <v>1080</v>
      </c>
      <c r="B1127" s="381"/>
      <c r="C1127" s="381"/>
      <c r="D1127" s="381">
        <v>0</v>
      </c>
      <c r="E1127" s="239">
        <f t="shared" si="18"/>
        <v>0</v>
      </c>
      <c r="F1127" s="383"/>
    </row>
    <row r="1128" ht="16" customHeight="1" spans="1:6">
      <c r="A1128" s="243" t="s">
        <v>54</v>
      </c>
      <c r="B1128" s="381">
        <v>0</v>
      </c>
      <c r="C1128" s="381">
        <v>0</v>
      </c>
      <c r="D1128" s="381">
        <f>SUM(D1129:D1137)</f>
        <v>0</v>
      </c>
      <c r="E1128" s="239">
        <f t="shared" si="18"/>
        <v>0</v>
      </c>
      <c r="F1128" s="234"/>
    </row>
    <row r="1129" ht="16" customHeight="1" spans="1:6">
      <c r="A1129" s="242" t="s">
        <v>1081</v>
      </c>
      <c r="B1129" s="381"/>
      <c r="C1129" s="381">
        <v>0</v>
      </c>
      <c r="D1129" s="381">
        <v>0</v>
      </c>
      <c r="E1129" s="239">
        <f t="shared" si="18"/>
        <v>0</v>
      </c>
      <c r="F1129" s="234"/>
    </row>
    <row r="1130" ht="16" customHeight="1" spans="1:6">
      <c r="A1130" s="242" t="s">
        <v>1082</v>
      </c>
      <c r="B1130" s="381"/>
      <c r="C1130" s="381">
        <v>0</v>
      </c>
      <c r="D1130" s="381">
        <v>0</v>
      </c>
      <c r="E1130" s="239">
        <f t="shared" si="18"/>
        <v>0</v>
      </c>
      <c r="F1130" s="234"/>
    </row>
    <row r="1131" ht="16" customHeight="1" spans="1:6">
      <c r="A1131" s="242" t="s">
        <v>1083</v>
      </c>
      <c r="B1131" s="381"/>
      <c r="C1131" s="381">
        <v>0</v>
      </c>
      <c r="D1131" s="381">
        <v>0</v>
      </c>
      <c r="E1131" s="239">
        <f t="shared" si="18"/>
        <v>0</v>
      </c>
      <c r="F1131" s="234"/>
    </row>
    <row r="1132" ht="16" customHeight="1" spans="1:6">
      <c r="A1132" s="242" t="s">
        <v>1084</v>
      </c>
      <c r="B1132" s="381"/>
      <c r="C1132" s="381">
        <v>0</v>
      </c>
      <c r="D1132" s="381">
        <v>0</v>
      </c>
      <c r="E1132" s="239">
        <f t="shared" si="18"/>
        <v>0</v>
      </c>
      <c r="F1132" s="234"/>
    </row>
    <row r="1133" ht="16" customHeight="1" spans="1:6">
      <c r="A1133" s="242" t="s">
        <v>1085</v>
      </c>
      <c r="B1133" s="381"/>
      <c r="C1133" s="381">
        <v>0</v>
      </c>
      <c r="D1133" s="381">
        <v>0</v>
      </c>
      <c r="E1133" s="239">
        <f t="shared" si="18"/>
        <v>0</v>
      </c>
      <c r="F1133" s="234"/>
    </row>
    <row r="1134" ht="16" customHeight="1" spans="1:6">
      <c r="A1134" s="242" t="s">
        <v>866</v>
      </c>
      <c r="B1134" s="381"/>
      <c r="C1134" s="381">
        <v>0</v>
      </c>
      <c r="D1134" s="381">
        <v>0</v>
      </c>
      <c r="E1134" s="239">
        <f t="shared" si="18"/>
        <v>0</v>
      </c>
      <c r="F1134" s="234"/>
    </row>
    <row r="1135" ht="16" customHeight="1" spans="1:6">
      <c r="A1135" s="242" t="s">
        <v>1086</v>
      </c>
      <c r="B1135" s="381"/>
      <c r="C1135" s="381">
        <v>0</v>
      </c>
      <c r="D1135" s="381">
        <v>0</v>
      </c>
      <c r="E1135" s="239">
        <f t="shared" si="18"/>
        <v>0</v>
      </c>
      <c r="F1135" s="234"/>
    </row>
    <row r="1136" ht="16" customHeight="1" spans="1:6">
      <c r="A1136" s="242" t="s">
        <v>1087</v>
      </c>
      <c r="B1136" s="381"/>
      <c r="C1136" s="381">
        <v>0</v>
      </c>
      <c r="D1136" s="381">
        <v>0</v>
      </c>
      <c r="E1136" s="239">
        <f t="shared" si="18"/>
        <v>0</v>
      </c>
      <c r="F1136" s="234"/>
    </row>
    <row r="1137" ht="16" customHeight="1" spans="1:6">
      <c r="A1137" s="242" t="s">
        <v>1088</v>
      </c>
      <c r="B1137" s="381"/>
      <c r="C1137" s="381">
        <v>0</v>
      </c>
      <c r="D1137" s="381">
        <v>0</v>
      </c>
      <c r="E1137" s="239">
        <f t="shared" si="18"/>
        <v>0</v>
      </c>
      <c r="F1137" s="234"/>
    </row>
    <row r="1138" ht="16" customHeight="1" spans="1:6">
      <c r="A1138" s="243" t="s">
        <v>55</v>
      </c>
      <c r="B1138" s="380">
        <v>1325</v>
      </c>
      <c r="C1138" s="380">
        <f>SUM(C1139,C1166,C1181)</f>
        <v>2409</v>
      </c>
      <c r="D1138" s="380">
        <f>SUM(D1139,D1166,D1181)</f>
        <v>2412</v>
      </c>
      <c r="E1138" s="239">
        <f t="shared" si="18"/>
        <v>100.124533001245</v>
      </c>
      <c r="F1138" s="239">
        <v>1.858108108108</v>
      </c>
    </row>
    <row r="1139" ht="16" customHeight="1" spans="1:6">
      <c r="A1139" s="242" t="s">
        <v>1089</v>
      </c>
      <c r="B1139" s="381">
        <v>1292</v>
      </c>
      <c r="C1139" s="381">
        <f>SUM(C1140:C1165)</f>
        <v>2336</v>
      </c>
      <c r="D1139" s="381">
        <f>SUM(D1140:D1165)</f>
        <v>2339</v>
      </c>
      <c r="E1139" s="234">
        <f t="shared" si="18"/>
        <v>100.128424657534</v>
      </c>
      <c r="F1139" s="234"/>
    </row>
    <row r="1140" ht="16" customHeight="1" spans="1:6">
      <c r="A1140" s="242" t="s">
        <v>246</v>
      </c>
      <c r="B1140" s="381">
        <v>425</v>
      </c>
      <c r="C1140" s="381">
        <v>640</v>
      </c>
      <c r="D1140" s="381">
        <v>640</v>
      </c>
      <c r="E1140" s="234">
        <f t="shared" si="18"/>
        <v>100</v>
      </c>
      <c r="F1140" s="383"/>
    </row>
    <row r="1141" ht="16" customHeight="1" spans="1:6">
      <c r="A1141" s="242" t="s">
        <v>247</v>
      </c>
      <c r="B1141" s="381">
        <v>46</v>
      </c>
      <c r="C1141" s="381">
        <v>103</v>
      </c>
      <c r="D1141" s="381">
        <v>106</v>
      </c>
      <c r="E1141" s="234">
        <f t="shared" si="18"/>
        <v>102.912621359223</v>
      </c>
      <c r="F1141" s="383"/>
    </row>
    <row r="1142" ht="16" customHeight="1" spans="1:6">
      <c r="A1142" s="242" t="s">
        <v>248</v>
      </c>
      <c r="B1142" s="381"/>
      <c r="C1142" s="381">
        <v>0</v>
      </c>
      <c r="D1142" s="381">
        <v>0</v>
      </c>
      <c r="E1142" s="234">
        <f t="shared" si="18"/>
        <v>0</v>
      </c>
      <c r="F1142" s="383"/>
    </row>
    <row r="1143" ht="16" customHeight="1" spans="1:6">
      <c r="A1143" s="242" t="s">
        <v>1090</v>
      </c>
      <c r="B1143" s="381"/>
      <c r="C1143" s="381">
        <v>5</v>
      </c>
      <c r="D1143" s="381">
        <v>5</v>
      </c>
      <c r="E1143" s="234">
        <f t="shared" si="18"/>
        <v>100</v>
      </c>
      <c r="F1143" s="383"/>
    </row>
    <row r="1144" ht="16" customHeight="1" spans="1:6">
      <c r="A1144" s="242" t="s">
        <v>1091</v>
      </c>
      <c r="B1144" s="381"/>
      <c r="C1144" s="381">
        <v>0</v>
      </c>
      <c r="D1144" s="381">
        <v>0</v>
      </c>
      <c r="E1144" s="234">
        <f t="shared" si="18"/>
        <v>0</v>
      </c>
      <c r="F1144" s="383"/>
    </row>
    <row r="1145" ht="16" customHeight="1" spans="1:6">
      <c r="A1145" s="242" t="s">
        <v>1092</v>
      </c>
      <c r="B1145" s="381"/>
      <c r="C1145" s="381">
        <v>0</v>
      </c>
      <c r="D1145" s="381">
        <v>0</v>
      </c>
      <c r="E1145" s="234">
        <f t="shared" si="18"/>
        <v>0</v>
      </c>
      <c r="F1145" s="383"/>
    </row>
    <row r="1146" ht="16" customHeight="1" spans="1:6">
      <c r="A1146" s="242" t="s">
        <v>1093</v>
      </c>
      <c r="B1146" s="381"/>
      <c r="C1146" s="381">
        <v>0</v>
      </c>
      <c r="D1146" s="381">
        <v>0</v>
      </c>
      <c r="E1146" s="234">
        <f t="shared" si="18"/>
        <v>0</v>
      </c>
      <c r="F1146" s="383"/>
    </row>
    <row r="1147" ht="16" customHeight="1" spans="1:6">
      <c r="A1147" s="242" t="s">
        <v>1094</v>
      </c>
      <c r="B1147" s="381"/>
      <c r="C1147" s="381">
        <v>29</v>
      </c>
      <c r="D1147" s="381">
        <v>29</v>
      </c>
      <c r="E1147" s="234">
        <f t="shared" si="18"/>
        <v>100</v>
      </c>
      <c r="F1147" s="383"/>
    </row>
    <row r="1148" ht="16" customHeight="1" spans="1:6">
      <c r="A1148" s="242" t="s">
        <v>1095</v>
      </c>
      <c r="B1148" s="381"/>
      <c r="C1148" s="381">
        <v>8</v>
      </c>
      <c r="D1148" s="381">
        <v>8</v>
      </c>
      <c r="E1148" s="234">
        <f t="shared" si="18"/>
        <v>100</v>
      </c>
      <c r="F1148" s="383"/>
    </row>
    <row r="1149" ht="16" customHeight="1" spans="1:6">
      <c r="A1149" s="242" t="s">
        <v>1096</v>
      </c>
      <c r="B1149" s="381"/>
      <c r="C1149" s="381"/>
      <c r="D1149" s="381">
        <v>0</v>
      </c>
      <c r="E1149" s="234">
        <f t="shared" si="18"/>
        <v>0</v>
      </c>
      <c r="F1149" s="383"/>
    </row>
    <row r="1150" ht="16" customHeight="1" spans="1:6">
      <c r="A1150" s="242" t="s">
        <v>1097</v>
      </c>
      <c r="B1150" s="381"/>
      <c r="C1150" s="381"/>
      <c r="D1150" s="381">
        <v>0</v>
      </c>
      <c r="E1150" s="234">
        <f t="shared" si="18"/>
        <v>0</v>
      </c>
      <c r="F1150" s="383"/>
    </row>
    <row r="1151" ht="16" customHeight="1" spans="1:6">
      <c r="A1151" s="242" t="s">
        <v>1098</v>
      </c>
      <c r="B1151" s="381"/>
      <c r="C1151" s="381"/>
      <c r="D1151" s="381">
        <v>0</v>
      </c>
      <c r="E1151" s="234">
        <f t="shared" si="18"/>
        <v>0</v>
      </c>
      <c r="F1151" s="383"/>
    </row>
    <row r="1152" ht="16" customHeight="1" spans="1:6">
      <c r="A1152" s="242" t="s">
        <v>1099</v>
      </c>
      <c r="B1152" s="381"/>
      <c r="C1152" s="381"/>
      <c r="D1152" s="381">
        <v>0</v>
      </c>
      <c r="E1152" s="234">
        <f t="shared" si="18"/>
        <v>0</v>
      </c>
      <c r="F1152" s="383"/>
    </row>
    <row r="1153" ht="16" customHeight="1" spans="1:6">
      <c r="A1153" s="242" t="s">
        <v>1100</v>
      </c>
      <c r="B1153" s="381"/>
      <c r="C1153" s="381"/>
      <c r="D1153" s="381">
        <v>0</v>
      </c>
      <c r="E1153" s="234">
        <f t="shared" si="18"/>
        <v>0</v>
      </c>
      <c r="F1153" s="383"/>
    </row>
    <row r="1154" ht="16" customHeight="1" spans="1:6">
      <c r="A1154" s="242" t="s">
        <v>1101</v>
      </c>
      <c r="B1154" s="381"/>
      <c r="C1154" s="381"/>
      <c r="D1154" s="381">
        <v>0</v>
      </c>
      <c r="E1154" s="234">
        <f t="shared" si="18"/>
        <v>0</v>
      </c>
      <c r="F1154" s="383"/>
    </row>
    <row r="1155" ht="16" customHeight="1" spans="1:6">
      <c r="A1155" s="242" t="s">
        <v>1102</v>
      </c>
      <c r="B1155" s="381"/>
      <c r="C1155" s="381"/>
      <c r="D1155" s="381">
        <v>0</v>
      </c>
      <c r="E1155" s="234">
        <f t="shared" si="18"/>
        <v>0</v>
      </c>
      <c r="F1155" s="383"/>
    </row>
    <row r="1156" ht="16" customHeight="1" spans="1:6">
      <c r="A1156" s="242" t="s">
        <v>1103</v>
      </c>
      <c r="B1156" s="381"/>
      <c r="C1156" s="381"/>
      <c r="D1156" s="381">
        <v>0</v>
      </c>
      <c r="E1156" s="234">
        <f t="shared" si="18"/>
        <v>0</v>
      </c>
      <c r="F1156" s="383"/>
    </row>
    <row r="1157" ht="16" customHeight="1" spans="1:6">
      <c r="A1157" s="242" t="s">
        <v>1104</v>
      </c>
      <c r="B1157" s="381"/>
      <c r="C1157" s="381"/>
      <c r="D1157" s="381">
        <v>0</v>
      </c>
      <c r="E1157" s="234">
        <f t="shared" ref="E1157:E1220" si="19">IFERROR(D1157/C1157*100,)</f>
        <v>0</v>
      </c>
      <c r="F1157" s="383"/>
    </row>
    <row r="1158" ht="16" customHeight="1" spans="1:6">
      <c r="A1158" s="242" t="s">
        <v>1105</v>
      </c>
      <c r="B1158" s="381"/>
      <c r="C1158" s="381"/>
      <c r="D1158" s="381">
        <v>0</v>
      </c>
      <c r="E1158" s="234">
        <f t="shared" si="19"/>
        <v>0</v>
      </c>
      <c r="F1158" s="383"/>
    </row>
    <row r="1159" ht="16" customHeight="1" spans="1:6">
      <c r="A1159" s="242" t="s">
        <v>1106</v>
      </c>
      <c r="B1159" s="381"/>
      <c r="C1159" s="381"/>
      <c r="D1159" s="381">
        <v>0</v>
      </c>
      <c r="E1159" s="234">
        <f t="shared" si="19"/>
        <v>0</v>
      </c>
      <c r="F1159" s="383"/>
    </row>
    <row r="1160" ht="16" customHeight="1" spans="1:6">
      <c r="A1160" s="242" t="s">
        <v>1107</v>
      </c>
      <c r="B1160" s="381"/>
      <c r="C1160" s="381"/>
      <c r="D1160" s="381">
        <v>0</v>
      </c>
      <c r="E1160" s="234">
        <f t="shared" si="19"/>
        <v>0</v>
      </c>
      <c r="F1160" s="383"/>
    </row>
    <row r="1161" ht="16" customHeight="1" spans="1:6">
      <c r="A1161" s="242" t="s">
        <v>1108</v>
      </c>
      <c r="B1161" s="381"/>
      <c r="C1161" s="381"/>
      <c r="D1161" s="381">
        <v>0</v>
      </c>
      <c r="E1161" s="234">
        <f t="shared" si="19"/>
        <v>0</v>
      </c>
      <c r="F1161" s="383"/>
    </row>
    <row r="1162" ht="16" customHeight="1" spans="1:6">
      <c r="A1162" s="242" t="s">
        <v>1109</v>
      </c>
      <c r="B1162" s="381"/>
      <c r="C1162" s="381"/>
      <c r="D1162" s="381">
        <v>0</v>
      </c>
      <c r="E1162" s="234">
        <f t="shared" si="19"/>
        <v>0</v>
      </c>
      <c r="F1162" s="383"/>
    </row>
    <row r="1163" ht="16" customHeight="1" spans="1:6">
      <c r="A1163" s="242" t="s">
        <v>1110</v>
      </c>
      <c r="B1163" s="381"/>
      <c r="C1163" s="381"/>
      <c r="D1163" s="381">
        <v>0</v>
      </c>
      <c r="E1163" s="234">
        <f t="shared" si="19"/>
        <v>0</v>
      </c>
      <c r="F1163" s="383"/>
    </row>
    <row r="1164" ht="16" customHeight="1" spans="1:6">
      <c r="A1164" s="242" t="s">
        <v>255</v>
      </c>
      <c r="B1164" s="381">
        <v>821</v>
      </c>
      <c r="C1164" s="381">
        <v>1551</v>
      </c>
      <c r="D1164" s="381">
        <v>1551</v>
      </c>
      <c r="E1164" s="234">
        <f t="shared" si="19"/>
        <v>100</v>
      </c>
      <c r="F1164" s="383"/>
    </row>
    <row r="1165" ht="16" customHeight="1" spans="1:6">
      <c r="A1165" s="242" t="s">
        <v>1111</v>
      </c>
      <c r="B1165" s="381"/>
      <c r="C1165" s="381"/>
      <c r="D1165" s="381">
        <v>0</v>
      </c>
      <c r="E1165" s="234">
        <f t="shared" si="19"/>
        <v>0</v>
      </c>
      <c r="F1165" s="383"/>
    </row>
    <row r="1166" ht="16" customHeight="1" spans="1:6">
      <c r="A1166" s="242" t="s">
        <v>1112</v>
      </c>
      <c r="B1166" s="381">
        <v>33</v>
      </c>
      <c r="C1166" s="381">
        <v>73</v>
      </c>
      <c r="D1166" s="381">
        <f>SUM(D1167:D1180)</f>
        <v>73</v>
      </c>
      <c r="E1166" s="234">
        <f t="shared" si="19"/>
        <v>100</v>
      </c>
      <c r="F1166" s="234"/>
    </row>
    <row r="1167" ht="16" customHeight="1" spans="1:6">
      <c r="A1167" s="242" t="s">
        <v>246</v>
      </c>
      <c r="B1167" s="381"/>
      <c r="C1167" s="381"/>
      <c r="D1167" s="381">
        <v>0</v>
      </c>
      <c r="E1167" s="234">
        <f t="shared" si="19"/>
        <v>0</v>
      </c>
      <c r="F1167" s="383"/>
    </row>
    <row r="1168" ht="16" customHeight="1" spans="1:6">
      <c r="A1168" s="242" t="s">
        <v>247</v>
      </c>
      <c r="B1168" s="381"/>
      <c r="C1168" s="381"/>
      <c r="D1168" s="381">
        <v>0</v>
      </c>
      <c r="E1168" s="234">
        <f t="shared" si="19"/>
        <v>0</v>
      </c>
      <c r="F1168" s="383"/>
    </row>
    <row r="1169" ht="16" customHeight="1" spans="1:6">
      <c r="A1169" s="242" t="s">
        <v>248</v>
      </c>
      <c r="B1169" s="381"/>
      <c r="C1169" s="381"/>
      <c r="D1169" s="381">
        <v>0</v>
      </c>
      <c r="E1169" s="234">
        <f t="shared" si="19"/>
        <v>0</v>
      </c>
      <c r="F1169" s="383"/>
    </row>
    <row r="1170" ht="16" customHeight="1" spans="1:6">
      <c r="A1170" s="242" t="s">
        <v>1113</v>
      </c>
      <c r="B1170" s="381">
        <v>30</v>
      </c>
      <c r="C1170" s="381">
        <v>46</v>
      </c>
      <c r="D1170" s="381">
        <v>46</v>
      </c>
      <c r="E1170" s="234">
        <f t="shared" si="19"/>
        <v>100</v>
      </c>
      <c r="F1170" s="383"/>
    </row>
    <row r="1171" ht="16" customHeight="1" spans="1:6">
      <c r="A1171" s="242" t="s">
        <v>1114</v>
      </c>
      <c r="B1171" s="381"/>
      <c r="C1171" s="381">
        <v>0</v>
      </c>
      <c r="D1171" s="381">
        <v>0</v>
      </c>
      <c r="E1171" s="234">
        <f t="shared" si="19"/>
        <v>0</v>
      </c>
      <c r="F1171" s="383"/>
    </row>
    <row r="1172" ht="16" customHeight="1" spans="1:6">
      <c r="A1172" s="242" t="s">
        <v>1115</v>
      </c>
      <c r="B1172" s="381"/>
      <c r="C1172" s="381">
        <v>0</v>
      </c>
      <c r="D1172" s="381">
        <v>0</v>
      </c>
      <c r="E1172" s="234">
        <f t="shared" si="19"/>
        <v>0</v>
      </c>
      <c r="F1172" s="383"/>
    </row>
    <row r="1173" ht="16" customHeight="1" spans="1:6">
      <c r="A1173" s="242" t="s">
        <v>1116</v>
      </c>
      <c r="B1173" s="381">
        <v>3</v>
      </c>
      <c r="C1173" s="381">
        <v>4</v>
      </c>
      <c r="D1173" s="381">
        <v>4</v>
      </c>
      <c r="E1173" s="234">
        <f t="shared" si="19"/>
        <v>100</v>
      </c>
      <c r="F1173" s="383"/>
    </row>
    <row r="1174" ht="16" customHeight="1" spans="1:6">
      <c r="A1174" s="242" t="s">
        <v>1117</v>
      </c>
      <c r="B1174" s="381"/>
      <c r="C1174" s="381">
        <v>23</v>
      </c>
      <c r="D1174" s="381">
        <v>23</v>
      </c>
      <c r="E1174" s="234">
        <f t="shared" si="19"/>
        <v>100</v>
      </c>
      <c r="F1174" s="383"/>
    </row>
    <row r="1175" ht="16" customHeight="1" spans="1:6">
      <c r="A1175" s="242" t="s">
        <v>1118</v>
      </c>
      <c r="B1175" s="381"/>
      <c r="C1175" s="381"/>
      <c r="D1175" s="381">
        <v>0</v>
      </c>
      <c r="E1175" s="234">
        <f t="shared" si="19"/>
        <v>0</v>
      </c>
      <c r="F1175" s="383"/>
    </row>
    <row r="1176" ht="16" customHeight="1" spans="1:6">
      <c r="A1176" s="242" t="s">
        <v>1119</v>
      </c>
      <c r="B1176" s="381"/>
      <c r="C1176" s="381"/>
      <c r="D1176" s="381">
        <v>0</v>
      </c>
      <c r="E1176" s="234">
        <f t="shared" si="19"/>
        <v>0</v>
      </c>
      <c r="F1176" s="383"/>
    </row>
    <row r="1177" ht="16" customHeight="1" spans="1:6">
      <c r="A1177" s="242" t="s">
        <v>1120</v>
      </c>
      <c r="B1177" s="381"/>
      <c r="C1177" s="381"/>
      <c r="D1177" s="381">
        <v>0</v>
      </c>
      <c r="E1177" s="234">
        <f t="shared" si="19"/>
        <v>0</v>
      </c>
      <c r="F1177" s="383"/>
    </row>
    <row r="1178" ht="16" customHeight="1" spans="1:6">
      <c r="A1178" s="242" t="s">
        <v>1121</v>
      </c>
      <c r="B1178" s="381"/>
      <c r="C1178" s="381"/>
      <c r="D1178" s="381">
        <v>0</v>
      </c>
      <c r="E1178" s="234">
        <f t="shared" si="19"/>
        <v>0</v>
      </c>
      <c r="F1178" s="383"/>
    </row>
    <row r="1179" ht="16" customHeight="1" spans="1:6">
      <c r="A1179" s="242" t="s">
        <v>1122</v>
      </c>
      <c r="B1179" s="381"/>
      <c r="C1179" s="381"/>
      <c r="D1179" s="381">
        <v>0</v>
      </c>
      <c r="E1179" s="234">
        <f t="shared" si="19"/>
        <v>0</v>
      </c>
      <c r="F1179" s="383"/>
    </row>
    <row r="1180" ht="16" customHeight="1" spans="1:6">
      <c r="A1180" s="242" t="s">
        <v>1123</v>
      </c>
      <c r="B1180" s="381"/>
      <c r="C1180" s="381"/>
      <c r="D1180" s="381">
        <v>0</v>
      </c>
      <c r="E1180" s="234">
        <f t="shared" si="19"/>
        <v>0</v>
      </c>
      <c r="F1180" s="383"/>
    </row>
    <row r="1181" ht="16" customHeight="1" spans="1:6">
      <c r="A1181" s="242" t="s">
        <v>1124</v>
      </c>
      <c r="B1181" s="381"/>
      <c r="C1181" s="381">
        <v>0</v>
      </c>
      <c r="D1181" s="381">
        <f>D1182</f>
        <v>0</v>
      </c>
      <c r="E1181" s="234">
        <f t="shared" si="19"/>
        <v>0</v>
      </c>
      <c r="F1181" s="234"/>
    </row>
    <row r="1182" ht="16" customHeight="1" spans="1:6">
      <c r="A1182" s="242" t="s">
        <v>1125</v>
      </c>
      <c r="B1182" s="381"/>
      <c r="C1182" s="381"/>
      <c r="D1182" s="381">
        <v>0</v>
      </c>
      <c r="E1182" s="234">
        <f t="shared" si="19"/>
        <v>0</v>
      </c>
      <c r="F1182" s="383"/>
    </row>
    <row r="1183" ht="16" customHeight="1" spans="1:117">
      <c r="A1183" s="243" t="s">
        <v>56</v>
      </c>
      <c r="B1183" s="380">
        <v>17541</v>
      </c>
      <c r="C1183" s="380">
        <f>SUM(C1184,C1196,C1200)</f>
        <v>44359</v>
      </c>
      <c r="D1183" s="380">
        <f>SUM(D1184,D1196,D1200)</f>
        <v>44277</v>
      </c>
      <c r="E1183" s="239">
        <f t="shared" si="19"/>
        <v>99.8151446155233</v>
      </c>
      <c r="F1183" s="239">
        <v>47.698312095537</v>
      </c>
      <c r="DL1183" s="371"/>
      <c r="DM1183" s="371"/>
    </row>
    <row r="1184" ht="16" customHeight="1" spans="1:6">
      <c r="A1184" s="242" t="s">
        <v>1126</v>
      </c>
      <c r="B1184" s="381">
        <v>7011</v>
      </c>
      <c r="C1184" s="381">
        <f>SUM(C1185:C1195)</f>
        <v>31568</v>
      </c>
      <c r="D1184" s="381">
        <f>SUM(D1185:D1195)</f>
        <v>31486</v>
      </c>
      <c r="E1184" s="234">
        <f t="shared" si="19"/>
        <v>99.7402432843386</v>
      </c>
      <c r="F1184" s="234"/>
    </row>
    <row r="1185" ht="16" customHeight="1" spans="1:6">
      <c r="A1185" s="242" t="s">
        <v>1127</v>
      </c>
      <c r="B1185" s="381"/>
      <c r="C1185" s="381"/>
      <c r="D1185" s="381">
        <v>0</v>
      </c>
      <c r="E1185" s="234">
        <f t="shared" si="19"/>
        <v>0</v>
      </c>
      <c r="F1185" s="383"/>
    </row>
    <row r="1186" ht="16" customHeight="1" spans="1:6">
      <c r="A1186" s="242" t="s">
        <v>1128</v>
      </c>
      <c r="B1186" s="381"/>
      <c r="C1186" s="381"/>
      <c r="D1186" s="381">
        <v>0</v>
      </c>
      <c r="E1186" s="234">
        <f t="shared" si="19"/>
        <v>0</v>
      </c>
      <c r="F1186" s="383"/>
    </row>
    <row r="1187" ht="16" customHeight="1" spans="1:6">
      <c r="A1187" s="242" t="s">
        <v>1129</v>
      </c>
      <c r="B1187" s="381">
        <v>1410</v>
      </c>
      <c r="C1187" s="381">
        <v>2500</v>
      </c>
      <c r="D1187" s="381">
        <v>2500</v>
      </c>
      <c r="E1187" s="234">
        <f t="shared" si="19"/>
        <v>100</v>
      </c>
      <c r="F1187" s="383"/>
    </row>
    <row r="1188" ht="16" customHeight="1" spans="1:6">
      <c r="A1188" s="242" t="s">
        <v>1130</v>
      </c>
      <c r="B1188" s="381"/>
      <c r="C1188" s="381">
        <v>0</v>
      </c>
      <c r="D1188" s="381">
        <v>0</v>
      </c>
      <c r="E1188" s="234">
        <f t="shared" si="19"/>
        <v>0</v>
      </c>
      <c r="F1188" s="383"/>
    </row>
    <row r="1189" ht="16" customHeight="1" spans="1:6">
      <c r="A1189" s="242" t="s">
        <v>1131</v>
      </c>
      <c r="B1189" s="381"/>
      <c r="C1189" s="381">
        <v>9271</v>
      </c>
      <c r="D1189" s="381">
        <v>9271</v>
      </c>
      <c r="E1189" s="234">
        <f t="shared" si="19"/>
        <v>100</v>
      </c>
      <c r="F1189" s="383"/>
    </row>
    <row r="1190" ht="16" customHeight="1" spans="1:6">
      <c r="A1190" s="242" t="s">
        <v>1132</v>
      </c>
      <c r="B1190" s="381"/>
      <c r="C1190" s="381">
        <v>0</v>
      </c>
      <c r="D1190" s="381">
        <v>0</v>
      </c>
      <c r="E1190" s="234">
        <f t="shared" si="19"/>
        <v>0</v>
      </c>
      <c r="F1190" s="383"/>
    </row>
    <row r="1191" ht="16" customHeight="1" spans="1:6">
      <c r="A1191" s="242" t="s">
        <v>1133</v>
      </c>
      <c r="B1191" s="381"/>
      <c r="C1191" s="381">
        <v>0</v>
      </c>
      <c r="D1191" s="381">
        <v>0</v>
      </c>
      <c r="E1191" s="234">
        <f t="shared" si="19"/>
        <v>0</v>
      </c>
      <c r="F1191" s="383"/>
    </row>
    <row r="1192" ht="16" customHeight="1" spans="1:6">
      <c r="A1192" s="242" t="s">
        <v>1134</v>
      </c>
      <c r="B1192" s="381">
        <v>3638</v>
      </c>
      <c r="C1192" s="381">
        <v>6204</v>
      </c>
      <c r="D1192" s="381">
        <v>6204</v>
      </c>
      <c r="E1192" s="234">
        <f t="shared" si="19"/>
        <v>100</v>
      </c>
      <c r="F1192" s="383"/>
    </row>
    <row r="1193" ht="16" customHeight="1" spans="1:6">
      <c r="A1193" s="242" t="s">
        <v>1135</v>
      </c>
      <c r="B1193" s="381"/>
      <c r="C1193" s="381">
        <v>0</v>
      </c>
      <c r="D1193" s="381">
        <v>0</v>
      </c>
      <c r="E1193" s="234">
        <f t="shared" si="19"/>
        <v>0</v>
      </c>
      <c r="F1193" s="383"/>
    </row>
    <row r="1194" ht="16" customHeight="1" spans="1:6">
      <c r="A1194" s="242" t="s">
        <v>1136</v>
      </c>
      <c r="B1194" s="381">
        <v>1963</v>
      </c>
      <c r="C1194" s="381">
        <v>2934</v>
      </c>
      <c r="D1194" s="381">
        <v>2934</v>
      </c>
      <c r="E1194" s="234">
        <f t="shared" si="19"/>
        <v>100</v>
      </c>
      <c r="F1194" s="383"/>
    </row>
    <row r="1195" ht="16" customHeight="1" spans="1:6">
      <c r="A1195" s="242" t="s">
        <v>1137</v>
      </c>
      <c r="B1195" s="381"/>
      <c r="C1195" s="381">
        <v>10659</v>
      </c>
      <c r="D1195" s="381">
        <v>10577</v>
      </c>
      <c r="E1195" s="234">
        <f t="shared" si="19"/>
        <v>99.2306970635144</v>
      </c>
      <c r="F1195" s="383"/>
    </row>
    <row r="1196" ht="16" customHeight="1" spans="1:6">
      <c r="A1196" s="242" t="s">
        <v>1138</v>
      </c>
      <c r="B1196" s="381">
        <v>10530</v>
      </c>
      <c r="C1196" s="381">
        <v>12791</v>
      </c>
      <c r="D1196" s="381">
        <f>SUM(D1197:D1199)</f>
        <v>12791</v>
      </c>
      <c r="E1196" s="234">
        <f t="shared" si="19"/>
        <v>100</v>
      </c>
      <c r="F1196" s="234"/>
    </row>
    <row r="1197" ht="16" customHeight="1" spans="1:6">
      <c r="A1197" s="242" t="s">
        <v>1139</v>
      </c>
      <c r="B1197" s="381">
        <v>10530</v>
      </c>
      <c r="C1197" s="381">
        <v>12791</v>
      </c>
      <c r="D1197" s="381">
        <v>12791</v>
      </c>
      <c r="E1197" s="234">
        <f t="shared" si="19"/>
        <v>100</v>
      </c>
      <c r="F1197" s="383"/>
    </row>
    <row r="1198" ht="16" customHeight="1" spans="1:6">
      <c r="A1198" s="242" t="s">
        <v>1140</v>
      </c>
      <c r="B1198" s="381"/>
      <c r="C1198" s="381"/>
      <c r="D1198" s="381">
        <v>0</v>
      </c>
      <c r="E1198" s="234">
        <f t="shared" si="19"/>
        <v>0</v>
      </c>
      <c r="F1198" s="383"/>
    </row>
    <row r="1199" ht="16" customHeight="1" spans="1:6">
      <c r="A1199" s="242" t="s">
        <v>1141</v>
      </c>
      <c r="B1199" s="381"/>
      <c r="C1199" s="381"/>
      <c r="D1199" s="381">
        <v>0</v>
      </c>
      <c r="E1199" s="234">
        <f t="shared" si="19"/>
        <v>0</v>
      </c>
      <c r="F1199" s="383"/>
    </row>
    <row r="1200" ht="16" customHeight="1" spans="1:6">
      <c r="A1200" s="242" t="s">
        <v>1142</v>
      </c>
      <c r="B1200" s="381">
        <v>0</v>
      </c>
      <c r="C1200" s="381">
        <v>0</v>
      </c>
      <c r="D1200" s="381">
        <f>SUM(D1201:D1203)</f>
        <v>0</v>
      </c>
      <c r="E1200" s="234">
        <f t="shared" si="19"/>
        <v>0</v>
      </c>
      <c r="F1200" s="234"/>
    </row>
    <row r="1201" ht="16" customHeight="1" spans="1:6">
      <c r="A1201" s="242" t="s">
        <v>1143</v>
      </c>
      <c r="B1201" s="381"/>
      <c r="C1201" s="381"/>
      <c r="D1201" s="381">
        <v>0</v>
      </c>
      <c r="E1201" s="234">
        <f t="shared" si="19"/>
        <v>0</v>
      </c>
      <c r="F1201" s="383"/>
    </row>
    <row r="1202" ht="16" customHeight="1" spans="1:6">
      <c r="A1202" s="242" t="s">
        <v>1144</v>
      </c>
      <c r="B1202" s="381"/>
      <c r="C1202" s="381"/>
      <c r="D1202" s="381">
        <v>0</v>
      </c>
      <c r="E1202" s="234">
        <f t="shared" si="19"/>
        <v>0</v>
      </c>
      <c r="F1202" s="383"/>
    </row>
    <row r="1203" ht="16" customHeight="1" spans="1:6">
      <c r="A1203" s="242" t="s">
        <v>1145</v>
      </c>
      <c r="B1203" s="381"/>
      <c r="C1203" s="381"/>
      <c r="D1203" s="381">
        <v>0</v>
      </c>
      <c r="E1203" s="234">
        <f t="shared" si="19"/>
        <v>0</v>
      </c>
      <c r="F1203" s="383"/>
    </row>
    <row r="1204" ht="16" customHeight="1" spans="1:6">
      <c r="A1204" s="243" t="s">
        <v>57</v>
      </c>
      <c r="B1204" s="380">
        <v>2115</v>
      </c>
      <c r="C1204" s="380">
        <f>SUM(C1205,C1223,C1229,C1235)</f>
        <v>2982</v>
      </c>
      <c r="D1204" s="380">
        <f>SUM(D1205,D1223,D1229,D1235)</f>
        <v>2173</v>
      </c>
      <c r="E1204" s="239">
        <f t="shared" si="19"/>
        <v>72.8705566733736</v>
      </c>
      <c r="F1204" s="239">
        <v>-41.727004558863</v>
      </c>
    </row>
    <row r="1205" ht="16" customHeight="1" spans="1:6">
      <c r="A1205" s="242" t="s">
        <v>1146</v>
      </c>
      <c r="B1205" s="381">
        <v>2115</v>
      </c>
      <c r="C1205" s="381">
        <f>SUM(C1206:C1222)</f>
        <v>2982</v>
      </c>
      <c r="D1205" s="381">
        <f>SUM(D1206:D1222)</f>
        <v>2173</v>
      </c>
      <c r="E1205" s="234">
        <f t="shared" si="19"/>
        <v>72.8705566733736</v>
      </c>
      <c r="F1205" s="234"/>
    </row>
    <row r="1206" ht="16" customHeight="1" spans="1:6">
      <c r="A1206" s="242" t="s">
        <v>246</v>
      </c>
      <c r="B1206" s="381">
        <v>185</v>
      </c>
      <c r="C1206" s="381">
        <v>246</v>
      </c>
      <c r="D1206" s="381">
        <v>245</v>
      </c>
      <c r="E1206" s="234">
        <f t="shared" si="19"/>
        <v>99.5934959349593</v>
      </c>
      <c r="F1206" s="383"/>
    </row>
    <row r="1207" ht="16" customHeight="1" spans="1:6">
      <c r="A1207" s="242" t="s">
        <v>247</v>
      </c>
      <c r="B1207" s="381">
        <v>16</v>
      </c>
      <c r="C1207" s="381">
        <v>40</v>
      </c>
      <c r="D1207" s="381">
        <v>40</v>
      </c>
      <c r="E1207" s="234">
        <f t="shared" si="19"/>
        <v>100</v>
      </c>
      <c r="F1207" s="383"/>
    </row>
    <row r="1208" ht="16" customHeight="1" spans="1:6">
      <c r="A1208" s="242" t="s">
        <v>248</v>
      </c>
      <c r="B1208" s="381">
        <v>0</v>
      </c>
      <c r="C1208" s="381">
        <v>0</v>
      </c>
      <c r="D1208" s="381">
        <v>0</v>
      </c>
      <c r="E1208" s="234">
        <f t="shared" si="19"/>
        <v>0</v>
      </c>
      <c r="F1208" s="383"/>
    </row>
    <row r="1209" ht="16" customHeight="1" spans="1:6">
      <c r="A1209" s="242" t="s">
        <v>1147</v>
      </c>
      <c r="B1209" s="381">
        <v>0</v>
      </c>
      <c r="C1209" s="381">
        <v>0</v>
      </c>
      <c r="D1209" s="381">
        <v>0</v>
      </c>
      <c r="E1209" s="234">
        <f t="shared" si="19"/>
        <v>0</v>
      </c>
      <c r="F1209" s="383"/>
    </row>
    <row r="1210" ht="16" customHeight="1" spans="1:6">
      <c r="A1210" s="242" t="s">
        <v>1148</v>
      </c>
      <c r="B1210" s="381">
        <v>0</v>
      </c>
      <c r="C1210" s="381">
        <v>0</v>
      </c>
      <c r="D1210" s="381">
        <v>0</v>
      </c>
      <c r="E1210" s="234">
        <f t="shared" si="19"/>
        <v>0</v>
      </c>
      <c r="F1210" s="383"/>
    </row>
    <row r="1211" ht="16" customHeight="1" spans="1:6">
      <c r="A1211" s="242" t="s">
        <v>1149</v>
      </c>
      <c r="B1211" s="381">
        <v>0</v>
      </c>
      <c r="C1211" s="381">
        <v>0</v>
      </c>
      <c r="D1211" s="381">
        <v>0</v>
      </c>
      <c r="E1211" s="234">
        <f t="shared" si="19"/>
        <v>0</v>
      </c>
      <c r="F1211" s="383"/>
    </row>
    <row r="1212" ht="16" customHeight="1" spans="1:6">
      <c r="A1212" s="242" t="s">
        <v>1150</v>
      </c>
      <c r="B1212" s="381">
        <v>0</v>
      </c>
      <c r="C1212" s="381">
        <v>0</v>
      </c>
      <c r="D1212" s="381">
        <v>0</v>
      </c>
      <c r="E1212" s="234">
        <f t="shared" si="19"/>
        <v>0</v>
      </c>
      <c r="F1212" s="383"/>
    </row>
    <row r="1213" ht="16" customHeight="1" spans="1:6">
      <c r="A1213" s="242" t="s">
        <v>1151</v>
      </c>
      <c r="B1213" s="381">
        <v>0</v>
      </c>
      <c r="C1213" s="381">
        <v>0</v>
      </c>
      <c r="D1213" s="381">
        <v>0</v>
      </c>
      <c r="E1213" s="234">
        <f t="shared" si="19"/>
        <v>0</v>
      </c>
      <c r="F1213" s="383"/>
    </row>
    <row r="1214" ht="16" customHeight="1" spans="1:6">
      <c r="A1214" s="242" t="s">
        <v>1152</v>
      </c>
      <c r="B1214" s="381">
        <v>0</v>
      </c>
      <c r="C1214" s="381">
        <v>0</v>
      </c>
      <c r="D1214" s="381">
        <v>0</v>
      </c>
      <c r="E1214" s="234">
        <f t="shared" si="19"/>
        <v>0</v>
      </c>
      <c r="F1214" s="383"/>
    </row>
    <row r="1215" ht="16" customHeight="1" spans="1:6">
      <c r="A1215" s="242" t="s">
        <v>1153</v>
      </c>
      <c r="B1215" s="381">
        <v>0</v>
      </c>
      <c r="C1215" s="381">
        <v>0</v>
      </c>
      <c r="D1215" s="381">
        <v>0</v>
      </c>
      <c r="E1215" s="234">
        <f t="shared" si="19"/>
        <v>0</v>
      </c>
      <c r="F1215" s="383"/>
    </row>
    <row r="1216" ht="16" customHeight="1" spans="1:6">
      <c r="A1216" s="242" t="s">
        <v>1154</v>
      </c>
      <c r="B1216" s="381">
        <v>0</v>
      </c>
      <c r="C1216" s="381">
        <v>0</v>
      </c>
      <c r="D1216" s="381">
        <v>0</v>
      </c>
      <c r="E1216" s="234">
        <f t="shared" si="19"/>
        <v>0</v>
      </c>
      <c r="F1216" s="383"/>
    </row>
    <row r="1217" ht="16" customHeight="1" spans="1:6">
      <c r="A1217" s="242" t="s">
        <v>1155</v>
      </c>
      <c r="B1217" s="381">
        <v>0</v>
      </c>
      <c r="C1217" s="381">
        <v>0</v>
      </c>
      <c r="D1217" s="381">
        <v>0</v>
      </c>
      <c r="E1217" s="234">
        <f t="shared" si="19"/>
        <v>0</v>
      </c>
      <c r="F1217" s="383"/>
    </row>
    <row r="1218" ht="16" customHeight="1" spans="1:6">
      <c r="A1218" s="242" t="s">
        <v>1156</v>
      </c>
      <c r="B1218" s="381">
        <v>0</v>
      </c>
      <c r="C1218" s="381">
        <v>0</v>
      </c>
      <c r="D1218" s="381">
        <v>0</v>
      </c>
      <c r="E1218" s="234">
        <f t="shared" si="19"/>
        <v>0</v>
      </c>
      <c r="F1218" s="383"/>
    </row>
    <row r="1219" ht="16" customHeight="1" spans="1:6">
      <c r="A1219" s="242" t="s">
        <v>1157</v>
      </c>
      <c r="B1219" s="381">
        <v>0</v>
      </c>
      <c r="C1219" s="381">
        <v>0</v>
      </c>
      <c r="D1219" s="381">
        <v>0</v>
      </c>
      <c r="E1219" s="234">
        <f t="shared" si="19"/>
        <v>0</v>
      </c>
      <c r="F1219" s="383"/>
    </row>
    <row r="1220" ht="16" customHeight="1" spans="1:6">
      <c r="A1220" s="242" t="s">
        <v>1158</v>
      </c>
      <c r="B1220" s="381">
        <v>0</v>
      </c>
      <c r="C1220" s="381">
        <v>0</v>
      </c>
      <c r="D1220" s="381">
        <v>0</v>
      </c>
      <c r="E1220" s="234">
        <f t="shared" si="19"/>
        <v>0</v>
      </c>
      <c r="F1220" s="383"/>
    </row>
    <row r="1221" ht="16" customHeight="1" spans="1:6">
      <c r="A1221" s="242" t="s">
        <v>255</v>
      </c>
      <c r="B1221" s="381">
        <v>14</v>
      </c>
      <c r="C1221" s="381">
        <v>65</v>
      </c>
      <c r="D1221" s="381">
        <v>58</v>
      </c>
      <c r="E1221" s="234">
        <f t="shared" ref="E1221:E1284" si="20">IFERROR(D1221/C1221*100,)</f>
        <v>89.2307692307692</v>
      </c>
      <c r="F1221" s="383"/>
    </row>
    <row r="1222" ht="16" customHeight="1" spans="1:6">
      <c r="A1222" s="242" t="s">
        <v>1159</v>
      </c>
      <c r="B1222" s="381">
        <v>1900</v>
      </c>
      <c r="C1222" s="381">
        <f>1830+801</f>
        <v>2631</v>
      </c>
      <c r="D1222" s="381">
        <v>1830</v>
      </c>
      <c r="E1222" s="234">
        <f t="shared" si="20"/>
        <v>69.5553021664766</v>
      </c>
      <c r="F1222" s="383"/>
    </row>
    <row r="1223" ht="16" customHeight="1" spans="1:6">
      <c r="A1223" s="242" t="s">
        <v>1160</v>
      </c>
      <c r="B1223" s="381">
        <v>0</v>
      </c>
      <c r="C1223" s="381">
        <v>0</v>
      </c>
      <c r="D1223" s="381">
        <f>SUM(D1224:D1228)</f>
        <v>0</v>
      </c>
      <c r="E1223" s="234">
        <f t="shared" si="20"/>
        <v>0</v>
      </c>
      <c r="F1223" s="234"/>
    </row>
    <row r="1224" ht="16" customHeight="1" spans="1:6">
      <c r="A1224" s="242" t="s">
        <v>1161</v>
      </c>
      <c r="B1224" s="381"/>
      <c r="C1224" s="381"/>
      <c r="D1224" s="381">
        <v>0</v>
      </c>
      <c r="E1224" s="234">
        <f t="shared" si="20"/>
        <v>0</v>
      </c>
      <c r="F1224" s="383"/>
    </row>
    <row r="1225" ht="16" customHeight="1" spans="1:6">
      <c r="A1225" s="242" t="s">
        <v>1162</v>
      </c>
      <c r="B1225" s="381"/>
      <c r="C1225" s="381"/>
      <c r="D1225" s="381">
        <v>0</v>
      </c>
      <c r="E1225" s="234">
        <f t="shared" si="20"/>
        <v>0</v>
      </c>
      <c r="F1225" s="383"/>
    </row>
    <row r="1226" ht="16" customHeight="1" spans="1:6">
      <c r="A1226" s="242" t="s">
        <v>1163</v>
      </c>
      <c r="B1226" s="381"/>
      <c r="C1226" s="381"/>
      <c r="D1226" s="381">
        <v>0</v>
      </c>
      <c r="E1226" s="234">
        <f t="shared" si="20"/>
        <v>0</v>
      </c>
      <c r="F1226" s="383"/>
    </row>
    <row r="1227" ht="16" customHeight="1" spans="1:6">
      <c r="A1227" s="242" t="s">
        <v>1164</v>
      </c>
      <c r="B1227" s="381"/>
      <c r="C1227" s="381"/>
      <c r="D1227" s="381">
        <v>0</v>
      </c>
      <c r="E1227" s="234">
        <f t="shared" si="20"/>
        <v>0</v>
      </c>
      <c r="F1227" s="383"/>
    </row>
    <row r="1228" ht="16" customHeight="1" spans="1:6">
      <c r="A1228" s="242" t="s">
        <v>1165</v>
      </c>
      <c r="B1228" s="381"/>
      <c r="C1228" s="381"/>
      <c r="D1228" s="381">
        <v>0</v>
      </c>
      <c r="E1228" s="234">
        <f t="shared" si="20"/>
        <v>0</v>
      </c>
      <c r="F1228" s="383"/>
    </row>
    <row r="1229" ht="16" customHeight="1" spans="1:6">
      <c r="A1229" s="242" t="s">
        <v>1166</v>
      </c>
      <c r="B1229" s="381">
        <v>0</v>
      </c>
      <c r="C1229" s="381">
        <v>0</v>
      </c>
      <c r="D1229" s="381">
        <f>SUM(D1230:D1234)</f>
        <v>0</v>
      </c>
      <c r="E1229" s="234">
        <f t="shared" si="20"/>
        <v>0</v>
      </c>
      <c r="F1229" s="234"/>
    </row>
    <row r="1230" ht="16" customHeight="1" spans="1:6">
      <c r="A1230" s="242" t="s">
        <v>1167</v>
      </c>
      <c r="B1230" s="381"/>
      <c r="C1230" s="381"/>
      <c r="D1230" s="381">
        <v>0</v>
      </c>
      <c r="E1230" s="234">
        <f t="shared" si="20"/>
        <v>0</v>
      </c>
      <c r="F1230" s="383"/>
    </row>
    <row r="1231" ht="16" customHeight="1" spans="1:6">
      <c r="A1231" s="242" t="s">
        <v>1168</v>
      </c>
      <c r="B1231" s="381"/>
      <c r="C1231" s="381"/>
      <c r="D1231" s="381">
        <v>0</v>
      </c>
      <c r="E1231" s="234">
        <f t="shared" si="20"/>
        <v>0</v>
      </c>
      <c r="F1231" s="383"/>
    </row>
    <row r="1232" ht="16" customHeight="1" spans="1:6">
      <c r="A1232" s="242" t="s">
        <v>1169</v>
      </c>
      <c r="B1232" s="381"/>
      <c r="C1232" s="381"/>
      <c r="D1232" s="381">
        <v>0</v>
      </c>
      <c r="E1232" s="234">
        <f t="shared" si="20"/>
        <v>0</v>
      </c>
      <c r="F1232" s="383"/>
    </row>
    <row r="1233" ht="16" customHeight="1" spans="1:6">
      <c r="A1233" s="242" t="s">
        <v>1170</v>
      </c>
      <c r="B1233" s="381"/>
      <c r="C1233" s="381"/>
      <c r="D1233" s="381">
        <v>0</v>
      </c>
      <c r="E1233" s="234">
        <f t="shared" si="20"/>
        <v>0</v>
      </c>
      <c r="F1233" s="383"/>
    </row>
    <row r="1234" ht="16" customHeight="1" spans="1:6">
      <c r="A1234" s="242" t="s">
        <v>1171</v>
      </c>
      <c r="B1234" s="381"/>
      <c r="C1234" s="381"/>
      <c r="D1234" s="381">
        <v>0</v>
      </c>
      <c r="E1234" s="234">
        <f t="shared" si="20"/>
        <v>0</v>
      </c>
      <c r="F1234" s="383"/>
    </row>
    <row r="1235" ht="16" customHeight="1" spans="1:6">
      <c r="A1235" s="242" t="s">
        <v>1172</v>
      </c>
      <c r="B1235" s="381">
        <v>0</v>
      </c>
      <c r="C1235" s="381">
        <v>0</v>
      </c>
      <c r="D1235" s="381">
        <f>SUM(D1236:D1247)</f>
        <v>0</v>
      </c>
      <c r="E1235" s="234">
        <f t="shared" si="20"/>
        <v>0</v>
      </c>
      <c r="F1235" s="234"/>
    </row>
    <row r="1236" ht="16" customHeight="1" spans="1:6">
      <c r="A1236" s="242" t="s">
        <v>1173</v>
      </c>
      <c r="B1236" s="381"/>
      <c r="C1236" s="381"/>
      <c r="D1236" s="381">
        <v>0</v>
      </c>
      <c r="E1236" s="234">
        <f t="shared" si="20"/>
        <v>0</v>
      </c>
      <c r="F1236" s="383"/>
    </row>
    <row r="1237" ht="16" customHeight="1" spans="1:6">
      <c r="A1237" s="242" t="s">
        <v>1174</v>
      </c>
      <c r="B1237" s="381"/>
      <c r="C1237" s="381"/>
      <c r="D1237" s="381">
        <v>0</v>
      </c>
      <c r="E1237" s="234">
        <f t="shared" si="20"/>
        <v>0</v>
      </c>
      <c r="F1237" s="383"/>
    </row>
    <row r="1238" ht="16" customHeight="1" spans="1:6">
      <c r="A1238" s="242" t="s">
        <v>1175</v>
      </c>
      <c r="B1238" s="381"/>
      <c r="C1238" s="381"/>
      <c r="D1238" s="381">
        <v>0</v>
      </c>
      <c r="E1238" s="234">
        <f t="shared" si="20"/>
        <v>0</v>
      </c>
      <c r="F1238" s="383"/>
    </row>
    <row r="1239" ht="16" customHeight="1" spans="1:6">
      <c r="A1239" s="242" t="s">
        <v>1176</v>
      </c>
      <c r="B1239" s="381"/>
      <c r="C1239" s="381"/>
      <c r="D1239" s="381">
        <v>0</v>
      </c>
      <c r="E1239" s="234">
        <f t="shared" si="20"/>
        <v>0</v>
      </c>
      <c r="F1239" s="383"/>
    </row>
    <row r="1240" ht="16" customHeight="1" spans="1:6">
      <c r="A1240" s="242" t="s">
        <v>1177</v>
      </c>
      <c r="B1240" s="381"/>
      <c r="C1240" s="381"/>
      <c r="D1240" s="381">
        <v>0</v>
      </c>
      <c r="E1240" s="234">
        <f t="shared" si="20"/>
        <v>0</v>
      </c>
      <c r="F1240" s="383"/>
    </row>
    <row r="1241" ht="16" customHeight="1" spans="1:6">
      <c r="A1241" s="242" t="s">
        <v>1178</v>
      </c>
      <c r="B1241" s="381"/>
      <c r="C1241" s="381"/>
      <c r="D1241" s="381">
        <v>0</v>
      </c>
      <c r="E1241" s="234">
        <f t="shared" si="20"/>
        <v>0</v>
      </c>
      <c r="F1241" s="383"/>
    </row>
    <row r="1242" ht="16" customHeight="1" spans="1:6">
      <c r="A1242" s="242" t="s">
        <v>1179</v>
      </c>
      <c r="B1242" s="381"/>
      <c r="C1242" s="381"/>
      <c r="D1242" s="381">
        <v>0</v>
      </c>
      <c r="E1242" s="234">
        <f t="shared" si="20"/>
        <v>0</v>
      </c>
      <c r="F1242" s="383"/>
    </row>
    <row r="1243" ht="16" customHeight="1" spans="1:6">
      <c r="A1243" s="242" t="s">
        <v>1180</v>
      </c>
      <c r="B1243" s="381"/>
      <c r="C1243" s="381"/>
      <c r="D1243" s="381">
        <v>0</v>
      </c>
      <c r="E1243" s="234">
        <f t="shared" si="20"/>
        <v>0</v>
      </c>
      <c r="F1243" s="383"/>
    </row>
    <row r="1244" ht="16" customHeight="1" spans="1:6">
      <c r="A1244" s="242" t="s">
        <v>1181</v>
      </c>
      <c r="B1244" s="381"/>
      <c r="C1244" s="381"/>
      <c r="D1244" s="381">
        <v>0</v>
      </c>
      <c r="E1244" s="234">
        <f t="shared" si="20"/>
        <v>0</v>
      </c>
      <c r="F1244" s="383"/>
    </row>
    <row r="1245" ht="16" customHeight="1" spans="1:6">
      <c r="A1245" s="242" t="s">
        <v>1182</v>
      </c>
      <c r="B1245" s="381"/>
      <c r="C1245" s="381"/>
      <c r="D1245" s="381">
        <v>0</v>
      </c>
      <c r="E1245" s="234">
        <f t="shared" si="20"/>
        <v>0</v>
      </c>
      <c r="F1245" s="383"/>
    </row>
    <row r="1246" ht="16" customHeight="1" spans="1:6">
      <c r="A1246" s="242" t="s">
        <v>1183</v>
      </c>
      <c r="B1246" s="381"/>
      <c r="C1246" s="381"/>
      <c r="D1246" s="381">
        <v>0</v>
      </c>
      <c r="E1246" s="234">
        <f t="shared" si="20"/>
        <v>0</v>
      </c>
      <c r="F1246" s="383"/>
    </row>
    <row r="1247" ht="16" customHeight="1" spans="1:6">
      <c r="A1247" s="242" t="s">
        <v>1184</v>
      </c>
      <c r="B1247" s="381"/>
      <c r="C1247" s="381"/>
      <c r="D1247" s="381">
        <v>0</v>
      </c>
      <c r="E1247" s="234">
        <f t="shared" si="20"/>
        <v>0</v>
      </c>
      <c r="F1247" s="383"/>
    </row>
    <row r="1248" ht="16" customHeight="1" spans="1:6">
      <c r="A1248" s="243" t="s">
        <v>58</v>
      </c>
      <c r="B1248" s="380">
        <v>3467</v>
      </c>
      <c r="C1248" s="380">
        <f>SUM(C1249,C1260,C1267,C1275,C1288,C1292,C1296)</f>
        <v>5588</v>
      </c>
      <c r="D1248" s="380">
        <f>SUM(D1249,D1260,D1267,D1275,D1288,D1292,D1296)</f>
        <v>6621</v>
      </c>
      <c r="E1248" s="239">
        <f t="shared" si="20"/>
        <v>118.486041517538</v>
      </c>
      <c r="F1248" s="239">
        <v>18.443649373882</v>
      </c>
    </row>
    <row r="1249" ht="16" customHeight="1" spans="1:6">
      <c r="A1249" s="242" t="s">
        <v>1185</v>
      </c>
      <c r="B1249" s="381">
        <v>745</v>
      </c>
      <c r="C1249" s="381">
        <f>SUM(C1250:C1259)</f>
        <v>1184</v>
      </c>
      <c r="D1249" s="381">
        <f>SUM(D1250:D1259)</f>
        <v>1226</v>
      </c>
      <c r="E1249" s="234">
        <f t="shared" si="20"/>
        <v>103.547297297297</v>
      </c>
      <c r="F1249" s="234"/>
    </row>
    <row r="1250" ht="16" customHeight="1" spans="1:6">
      <c r="A1250" s="242" t="s">
        <v>246</v>
      </c>
      <c r="B1250" s="381">
        <v>405</v>
      </c>
      <c r="C1250" s="381">
        <v>662</v>
      </c>
      <c r="D1250" s="381">
        <v>662</v>
      </c>
      <c r="E1250" s="234">
        <f t="shared" si="20"/>
        <v>100</v>
      </c>
      <c r="F1250" s="383"/>
    </row>
    <row r="1251" ht="16" customHeight="1" spans="1:6">
      <c r="A1251" s="242" t="s">
        <v>247</v>
      </c>
      <c r="B1251" s="381">
        <v>62</v>
      </c>
      <c r="C1251" s="381">
        <v>62</v>
      </c>
      <c r="D1251" s="381">
        <v>86</v>
      </c>
      <c r="E1251" s="234">
        <f t="shared" si="20"/>
        <v>138.709677419355</v>
      </c>
      <c r="F1251" s="383"/>
    </row>
    <row r="1252" ht="16" customHeight="1" spans="1:6">
      <c r="A1252" s="242" t="s">
        <v>248</v>
      </c>
      <c r="B1252" s="381"/>
      <c r="C1252" s="381">
        <v>0</v>
      </c>
      <c r="D1252" s="381">
        <v>0</v>
      </c>
      <c r="E1252" s="234">
        <f t="shared" si="20"/>
        <v>0</v>
      </c>
      <c r="F1252" s="383"/>
    </row>
    <row r="1253" ht="16" customHeight="1" spans="1:6">
      <c r="A1253" s="242" t="s">
        <v>1186</v>
      </c>
      <c r="B1253" s="381"/>
      <c r="C1253" s="381">
        <v>0</v>
      </c>
      <c r="D1253" s="381">
        <v>0</v>
      </c>
      <c r="E1253" s="234">
        <f t="shared" si="20"/>
        <v>0</v>
      </c>
      <c r="F1253" s="383"/>
    </row>
    <row r="1254" ht="16" customHeight="1" spans="1:6">
      <c r="A1254" s="242" t="s">
        <v>1187</v>
      </c>
      <c r="B1254" s="381"/>
      <c r="C1254" s="381">
        <v>0</v>
      </c>
      <c r="D1254" s="381">
        <v>0</v>
      </c>
      <c r="E1254" s="234">
        <f t="shared" si="20"/>
        <v>0</v>
      </c>
      <c r="F1254" s="383"/>
    </row>
    <row r="1255" ht="16" customHeight="1" spans="1:6">
      <c r="A1255" s="242" t="s">
        <v>1188</v>
      </c>
      <c r="B1255" s="381"/>
      <c r="C1255" s="381">
        <v>23</v>
      </c>
      <c r="D1255" s="381">
        <v>23</v>
      </c>
      <c r="E1255" s="234">
        <f t="shared" si="20"/>
        <v>100</v>
      </c>
      <c r="F1255" s="383"/>
    </row>
    <row r="1256" ht="16" customHeight="1" spans="1:6">
      <c r="A1256" s="242" t="s">
        <v>1189</v>
      </c>
      <c r="B1256" s="381"/>
      <c r="C1256" s="381">
        <v>0</v>
      </c>
      <c r="D1256" s="381">
        <v>0</v>
      </c>
      <c r="E1256" s="234">
        <f t="shared" si="20"/>
        <v>0</v>
      </c>
      <c r="F1256" s="383"/>
    </row>
    <row r="1257" ht="16" customHeight="1" spans="1:6">
      <c r="A1257" s="242" t="s">
        <v>1190</v>
      </c>
      <c r="B1257" s="381"/>
      <c r="C1257" s="381">
        <v>0</v>
      </c>
      <c r="D1257" s="381">
        <v>0</v>
      </c>
      <c r="E1257" s="234">
        <f t="shared" si="20"/>
        <v>0</v>
      </c>
      <c r="F1257" s="383"/>
    </row>
    <row r="1258" ht="16" customHeight="1" spans="1:6">
      <c r="A1258" s="242" t="s">
        <v>255</v>
      </c>
      <c r="B1258" s="381">
        <v>278</v>
      </c>
      <c r="C1258" s="381">
        <v>437</v>
      </c>
      <c r="D1258" s="381">
        <v>435</v>
      </c>
      <c r="E1258" s="234">
        <f t="shared" si="20"/>
        <v>99.5423340961098</v>
      </c>
      <c r="F1258" s="383"/>
    </row>
    <row r="1259" ht="16" customHeight="1" spans="1:6">
      <c r="A1259" s="242" t="s">
        <v>1191</v>
      </c>
      <c r="B1259" s="381"/>
      <c r="C1259" s="381"/>
      <c r="D1259" s="381">
        <v>20</v>
      </c>
      <c r="E1259" s="234">
        <f t="shared" si="20"/>
        <v>0</v>
      </c>
      <c r="F1259" s="383"/>
    </row>
    <row r="1260" ht="16" customHeight="1" spans="1:6">
      <c r="A1260" s="242" t="s">
        <v>1192</v>
      </c>
      <c r="B1260" s="381">
        <v>460</v>
      </c>
      <c r="C1260" s="381">
        <v>739</v>
      </c>
      <c r="D1260" s="381">
        <f>SUM(D1261:D1266)</f>
        <v>739</v>
      </c>
      <c r="E1260" s="234">
        <f t="shared" si="20"/>
        <v>100</v>
      </c>
      <c r="F1260" s="234"/>
    </row>
    <row r="1261" ht="16" customHeight="1" spans="1:6">
      <c r="A1261" s="242" t="s">
        <v>246</v>
      </c>
      <c r="B1261" s="381"/>
      <c r="C1261" s="381"/>
      <c r="D1261" s="381">
        <v>0</v>
      </c>
      <c r="E1261" s="234">
        <f t="shared" si="20"/>
        <v>0</v>
      </c>
      <c r="F1261" s="383"/>
    </row>
    <row r="1262" ht="16" customHeight="1" spans="1:6">
      <c r="A1262" s="242" t="s">
        <v>247</v>
      </c>
      <c r="B1262" s="381"/>
      <c r="C1262" s="381"/>
      <c r="D1262" s="381">
        <v>0</v>
      </c>
      <c r="E1262" s="234">
        <f t="shared" si="20"/>
        <v>0</v>
      </c>
      <c r="F1262" s="383"/>
    </row>
    <row r="1263" ht="16" customHeight="1" spans="1:6">
      <c r="A1263" s="242" t="s">
        <v>248</v>
      </c>
      <c r="B1263" s="381"/>
      <c r="C1263" s="381"/>
      <c r="D1263" s="381">
        <v>0</v>
      </c>
      <c r="E1263" s="234">
        <f t="shared" si="20"/>
        <v>0</v>
      </c>
      <c r="F1263" s="383"/>
    </row>
    <row r="1264" ht="16" customHeight="1" spans="1:6">
      <c r="A1264" s="242" t="s">
        <v>1193</v>
      </c>
      <c r="B1264" s="381">
        <v>460</v>
      </c>
      <c r="C1264" s="381">
        <v>739</v>
      </c>
      <c r="D1264" s="381">
        <v>739</v>
      </c>
      <c r="E1264" s="234">
        <f t="shared" si="20"/>
        <v>100</v>
      </c>
      <c r="F1264" s="383"/>
    </row>
    <row r="1265" ht="16" customHeight="1" spans="1:6">
      <c r="A1265" s="242" t="s">
        <v>255</v>
      </c>
      <c r="B1265" s="381"/>
      <c r="C1265" s="381"/>
      <c r="D1265" s="381">
        <v>0</v>
      </c>
      <c r="E1265" s="239">
        <f t="shared" si="20"/>
        <v>0</v>
      </c>
      <c r="F1265" s="383"/>
    </row>
    <row r="1266" ht="16" customHeight="1" spans="1:6">
      <c r="A1266" s="242" t="s">
        <v>1194</v>
      </c>
      <c r="B1266" s="381"/>
      <c r="C1266" s="381"/>
      <c r="D1266" s="381">
        <v>0</v>
      </c>
      <c r="E1266" s="239">
        <f t="shared" si="20"/>
        <v>0</v>
      </c>
      <c r="F1266" s="383"/>
    </row>
    <row r="1267" ht="16" customHeight="1" spans="1:6">
      <c r="A1267" s="242" t="s">
        <v>1195</v>
      </c>
      <c r="B1267" s="381">
        <v>0</v>
      </c>
      <c r="C1267" s="381">
        <v>0</v>
      </c>
      <c r="D1267" s="381">
        <f>SUM(D1268:D1274)</f>
        <v>0</v>
      </c>
      <c r="E1267" s="239">
        <f t="shared" si="20"/>
        <v>0</v>
      </c>
      <c r="F1267" s="234"/>
    </row>
    <row r="1268" ht="16" customHeight="1" spans="1:6">
      <c r="A1268" s="242" t="s">
        <v>246</v>
      </c>
      <c r="B1268" s="381"/>
      <c r="C1268" s="381"/>
      <c r="D1268" s="381">
        <v>0</v>
      </c>
      <c r="E1268" s="239">
        <f t="shared" si="20"/>
        <v>0</v>
      </c>
      <c r="F1268" s="383"/>
    </row>
    <row r="1269" ht="16" customHeight="1" spans="1:6">
      <c r="A1269" s="242" t="s">
        <v>247</v>
      </c>
      <c r="B1269" s="381"/>
      <c r="C1269" s="381"/>
      <c r="D1269" s="381">
        <v>0</v>
      </c>
      <c r="E1269" s="239">
        <f t="shared" si="20"/>
        <v>0</v>
      </c>
      <c r="F1269" s="383"/>
    </row>
    <row r="1270" ht="16" customHeight="1" spans="1:6">
      <c r="A1270" s="242" t="s">
        <v>248</v>
      </c>
      <c r="B1270" s="381"/>
      <c r="C1270" s="381"/>
      <c r="D1270" s="381">
        <v>0</v>
      </c>
      <c r="E1270" s="239">
        <f t="shared" si="20"/>
        <v>0</v>
      </c>
      <c r="F1270" s="383"/>
    </row>
    <row r="1271" ht="16" customHeight="1" spans="1:6">
      <c r="A1271" s="242" t="s">
        <v>1196</v>
      </c>
      <c r="B1271" s="381"/>
      <c r="C1271" s="381"/>
      <c r="D1271" s="381">
        <v>0</v>
      </c>
      <c r="E1271" s="239">
        <f t="shared" si="20"/>
        <v>0</v>
      </c>
      <c r="F1271" s="383"/>
    </row>
    <row r="1272" ht="16" customHeight="1" spans="1:6">
      <c r="A1272" s="242" t="s">
        <v>1197</v>
      </c>
      <c r="B1272" s="381"/>
      <c r="C1272" s="381"/>
      <c r="D1272" s="381">
        <v>0</v>
      </c>
      <c r="E1272" s="239">
        <f t="shared" si="20"/>
        <v>0</v>
      </c>
      <c r="F1272" s="383"/>
    </row>
    <row r="1273" ht="16" customHeight="1" spans="1:6">
      <c r="A1273" s="242" t="s">
        <v>255</v>
      </c>
      <c r="B1273" s="381"/>
      <c r="C1273" s="381"/>
      <c r="D1273" s="381">
        <v>0</v>
      </c>
      <c r="E1273" s="239">
        <f t="shared" si="20"/>
        <v>0</v>
      </c>
      <c r="F1273" s="383"/>
    </row>
    <row r="1274" ht="16" customHeight="1" spans="1:6">
      <c r="A1274" s="242" t="s">
        <v>1198</v>
      </c>
      <c r="B1274" s="381"/>
      <c r="C1274" s="381"/>
      <c r="D1274" s="381">
        <v>0</v>
      </c>
      <c r="E1274" s="239">
        <f t="shared" si="20"/>
        <v>0</v>
      </c>
      <c r="F1274" s="383"/>
    </row>
    <row r="1275" ht="16" customHeight="1" spans="1:6">
      <c r="A1275" s="242" t="s">
        <v>1199</v>
      </c>
      <c r="B1275" s="381">
        <v>0</v>
      </c>
      <c r="C1275" s="381">
        <v>0</v>
      </c>
      <c r="D1275" s="381">
        <f>SUM(D1276:D1287)</f>
        <v>0</v>
      </c>
      <c r="E1275" s="239">
        <f t="shared" si="20"/>
        <v>0</v>
      </c>
      <c r="F1275" s="234"/>
    </row>
    <row r="1276" ht="16" customHeight="1" spans="1:6">
      <c r="A1276" s="242" t="s">
        <v>246</v>
      </c>
      <c r="B1276" s="381"/>
      <c r="C1276" s="381"/>
      <c r="D1276" s="381">
        <v>0</v>
      </c>
      <c r="E1276" s="239">
        <f t="shared" si="20"/>
        <v>0</v>
      </c>
      <c r="F1276" s="383"/>
    </row>
    <row r="1277" ht="16" customHeight="1" spans="1:6">
      <c r="A1277" s="242" t="s">
        <v>247</v>
      </c>
      <c r="B1277" s="381"/>
      <c r="C1277" s="381"/>
      <c r="D1277" s="381">
        <v>0</v>
      </c>
      <c r="E1277" s="239">
        <f t="shared" si="20"/>
        <v>0</v>
      </c>
      <c r="F1277" s="383"/>
    </row>
    <row r="1278" ht="16" customHeight="1" spans="1:6">
      <c r="A1278" s="242" t="s">
        <v>248</v>
      </c>
      <c r="B1278" s="381"/>
      <c r="C1278" s="381"/>
      <c r="D1278" s="381">
        <v>0</v>
      </c>
      <c r="E1278" s="239">
        <f t="shared" si="20"/>
        <v>0</v>
      </c>
      <c r="F1278" s="383"/>
    </row>
    <row r="1279" ht="16" customHeight="1" spans="1:6">
      <c r="A1279" s="242" t="s">
        <v>1200</v>
      </c>
      <c r="B1279" s="381"/>
      <c r="C1279" s="381"/>
      <c r="D1279" s="381">
        <v>0</v>
      </c>
      <c r="E1279" s="239">
        <f t="shared" si="20"/>
        <v>0</v>
      </c>
      <c r="F1279" s="383"/>
    </row>
    <row r="1280" ht="16" customHeight="1" spans="1:6">
      <c r="A1280" s="242" t="s">
        <v>1201</v>
      </c>
      <c r="B1280" s="381"/>
      <c r="C1280" s="381"/>
      <c r="D1280" s="381">
        <v>0</v>
      </c>
      <c r="E1280" s="239">
        <f t="shared" si="20"/>
        <v>0</v>
      </c>
      <c r="F1280" s="383"/>
    </row>
    <row r="1281" ht="16" customHeight="1" spans="1:6">
      <c r="A1281" s="242" t="s">
        <v>1202</v>
      </c>
      <c r="B1281" s="381"/>
      <c r="C1281" s="381"/>
      <c r="D1281" s="381">
        <v>0</v>
      </c>
      <c r="E1281" s="239">
        <f t="shared" si="20"/>
        <v>0</v>
      </c>
      <c r="F1281" s="383"/>
    </row>
    <row r="1282" ht="16" customHeight="1" spans="1:6">
      <c r="A1282" s="242" t="s">
        <v>1203</v>
      </c>
      <c r="B1282" s="381"/>
      <c r="C1282" s="381"/>
      <c r="D1282" s="381">
        <v>0</v>
      </c>
      <c r="E1282" s="239">
        <f t="shared" si="20"/>
        <v>0</v>
      </c>
      <c r="F1282" s="383"/>
    </row>
    <row r="1283" ht="16" customHeight="1" spans="1:6">
      <c r="A1283" s="242" t="s">
        <v>1204</v>
      </c>
      <c r="B1283" s="381"/>
      <c r="C1283" s="381"/>
      <c r="D1283" s="381">
        <v>0</v>
      </c>
      <c r="E1283" s="239">
        <f t="shared" si="20"/>
        <v>0</v>
      </c>
      <c r="F1283" s="383"/>
    </row>
    <row r="1284" ht="16" customHeight="1" spans="1:6">
      <c r="A1284" s="242" t="s">
        <v>1205</v>
      </c>
      <c r="B1284" s="381"/>
      <c r="C1284" s="381"/>
      <c r="D1284" s="381">
        <v>0</v>
      </c>
      <c r="E1284" s="239">
        <f t="shared" si="20"/>
        <v>0</v>
      </c>
      <c r="F1284" s="383"/>
    </row>
    <row r="1285" ht="16" customHeight="1" spans="1:6">
      <c r="A1285" s="242" t="s">
        <v>1206</v>
      </c>
      <c r="B1285" s="381"/>
      <c r="C1285" s="381"/>
      <c r="D1285" s="381">
        <v>0</v>
      </c>
      <c r="E1285" s="239">
        <f t="shared" ref="E1285:E1314" si="21">IFERROR(D1285/C1285*100,)</f>
        <v>0</v>
      </c>
      <c r="F1285" s="383"/>
    </row>
    <row r="1286" ht="16" customHeight="1" spans="1:6">
      <c r="A1286" s="242" t="s">
        <v>1207</v>
      </c>
      <c r="B1286" s="381"/>
      <c r="C1286" s="381"/>
      <c r="D1286" s="381">
        <v>0</v>
      </c>
      <c r="E1286" s="239">
        <f t="shared" si="21"/>
        <v>0</v>
      </c>
      <c r="F1286" s="383"/>
    </row>
    <row r="1287" ht="16" customHeight="1" spans="1:6">
      <c r="A1287" s="242" t="s">
        <v>1208</v>
      </c>
      <c r="B1287" s="381"/>
      <c r="C1287" s="381"/>
      <c r="D1287" s="381">
        <v>0</v>
      </c>
      <c r="E1287" s="239">
        <f t="shared" si="21"/>
        <v>0</v>
      </c>
      <c r="F1287" s="383"/>
    </row>
    <row r="1288" ht="16" customHeight="1" spans="1:6">
      <c r="A1288" s="242" t="s">
        <v>1209</v>
      </c>
      <c r="B1288" s="381">
        <v>1362</v>
      </c>
      <c r="C1288" s="381">
        <v>1362</v>
      </c>
      <c r="D1288" s="381">
        <f>SUM(D1289:D1291)</f>
        <v>2353</v>
      </c>
      <c r="E1288" s="239">
        <f t="shared" si="21"/>
        <v>172.760646108664</v>
      </c>
      <c r="F1288" s="234"/>
    </row>
    <row r="1289" ht="16" customHeight="1" spans="1:6">
      <c r="A1289" s="242" t="s">
        <v>1210</v>
      </c>
      <c r="B1289" s="381">
        <v>1362</v>
      </c>
      <c r="C1289" s="381">
        <v>1362</v>
      </c>
      <c r="D1289" s="381">
        <v>2353</v>
      </c>
      <c r="E1289" s="234">
        <f t="shared" si="21"/>
        <v>172.760646108664</v>
      </c>
      <c r="F1289" s="383"/>
    </row>
    <row r="1290" ht="16" customHeight="1" spans="1:6">
      <c r="A1290" s="242" t="s">
        <v>1211</v>
      </c>
      <c r="B1290" s="381"/>
      <c r="C1290" s="381"/>
      <c r="D1290" s="381">
        <v>0</v>
      </c>
      <c r="E1290" s="239">
        <f t="shared" si="21"/>
        <v>0</v>
      </c>
      <c r="F1290" s="383"/>
    </row>
    <row r="1291" ht="16" customHeight="1" spans="1:6">
      <c r="A1291" s="242" t="s">
        <v>1212</v>
      </c>
      <c r="B1291" s="381"/>
      <c r="C1291" s="381"/>
      <c r="D1291" s="381">
        <v>0</v>
      </c>
      <c r="E1291" s="239">
        <f t="shared" si="21"/>
        <v>0</v>
      </c>
      <c r="F1291" s="383"/>
    </row>
    <row r="1292" ht="16" customHeight="1" spans="1:6">
      <c r="A1292" s="242" t="s">
        <v>1213</v>
      </c>
      <c r="B1292" s="381">
        <v>900</v>
      </c>
      <c r="C1292" s="381">
        <v>2303</v>
      </c>
      <c r="D1292" s="381">
        <f>SUM(D1293:D1295)</f>
        <v>2303</v>
      </c>
      <c r="E1292" s="239">
        <f t="shared" si="21"/>
        <v>100</v>
      </c>
      <c r="F1292" s="234"/>
    </row>
    <row r="1293" ht="16" customHeight="1" spans="1:6">
      <c r="A1293" s="242" t="s">
        <v>1214</v>
      </c>
      <c r="B1293" s="381"/>
      <c r="C1293" s="381">
        <v>2283</v>
      </c>
      <c r="D1293" s="381">
        <v>2283</v>
      </c>
      <c r="E1293" s="234">
        <f t="shared" si="21"/>
        <v>100</v>
      </c>
      <c r="F1293" s="383"/>
    </row>
    <row r="1294" ht="16" customHeight="1" spans="1:6">
      <c r="A1294" s="242" t="s">
        <v>1215</v>
      </c>
      <c r="B1294" s="381"/>
      <c r="C1294" s="381">
        <v>20</v>
      </c>
      <c r="D1294" s="381">
        <v>20</v>
      </c>
      <c r="E1294" s="234">
        <f t="shared" si="21"/>
        <v>100</v>
      </c>
      <c r="F1294" s="383"/>
    </row>
    <row r="1295" ht="16" customHeight="1" spans="1:6">
      <c r="A1295" s="242" t="s">
        <v>1216</v>
      </c>
      <c r="B1295" s="381">
        <v>900</v>
      </c>
      <c r="C1295" s="381"/>
      <c r="D1295" s="381">
        <v>0</v>
      </c>
      <c r="E1295" s="239">
        <f t="shared" si="21"/>
        <v>0</v>
      </c>
      <c r="F1295" s="383"/>
    </row>
    <row r="1296" ht="16" customHeight="1" spans="1:6">
      <c r="A1296" s="242" t="s">
        <v>1217</v>
      </c>
      <c r="B1296" s="381"/>
      <c r="C1296" s="381">
        <v>0</v>
      </c>
      <c r="D1296" s="381">
        <f>D1297</f>
        <v>0</v>
      </c>
      <c r="E1296" s="239">
        <f t="shared" si="21"/>
        <v>0</v>
      </c>
      <c r="F1296" s="234"/>
    </row>
    <row r="1297" ht="16" customHeight="1" spans="1:6">
      <c r="A1297" s="242" t="s">
        <v>1218</v>
      </c>
      <c r="B1297" s="381"/>
      <c r="C1297" s="381"/>
      <c r="D1297" s="381">
        <v>0</v>
      </c>
      <c r="E1297" s="239">
        <f t="shared" si="21"/>
        <v>0</v>
      </c>
      <c r="F1297" s="383"/>
    </row>
    <row r="1298" ht="16" customHeight="1" spans="1:6">
      <c r="A1298" s="243" t="s">
        <v>59</v>
      </c>
      <c r="B1298" s="380">
        <v>4000</v>
      </c>
      <c r="C1298" s="380"/>
      <c r="D1298" s="381"/>
      <c r="E1298" s="239">
        <f t="shared" si="21"/>
        <v>0</v>
      </c>
      <c r="F1298" s="234"/>
    </row>
    <row r="1299" ht="16" customHeight="1" spans="1:6">
      <c r="A1299" s="243" t="s">
        <v>1219</v>
      </c>
      <c r="B1299" s="380">
        <v>10000</v>
      </c>
      <c r="C1299" s="380"/>
      <c r="D1299" s="381">
        <f>D1301</f>
        <v>0</v>
      </c>
      <c r="E1299" s="239">
        <f t="shared" si="21"/>
        <v>0</v>
      </c>
      <c r="F1299" s="234"/>
    </row>
    <row r="1300" ht="16" customHeight="1" spans="1:6">
      <c r="A1300" s="243" t="s">
        <v>1220</v>
      </c>
      <c r="B1300" s="381">
        <v>10000</v>
      </c>
      <c r="C1300" s="381"/>
      <c r="D1300" s="381"/>
      <c r="E1300" s="239">
        <f t="shared" si="21"/>
        <v>0</v>
      </c>
      <c r="F1300" s="383"/>
    </row>
    <row r="1301" ht="16" customHeight="1" spans="1:6">
      <c r="A1301" s="242" t="s">
        <v>1221</v>
      </c>
      <c r="B1301" s="381"/>
      <c r="C1301" s="381"/>
      <c r="D1301" s="381"/>
      <c r="E1301" s="239">
        <f t="shared" si="21"/>
        <v>0</v>
      </c>
      <c r="F1301" s="234"/>
    </row>
    <row r="1302" ht="16" customHeight="1" spans="1:6">
      <c r="A1302" s="243" t="s">
        <v>61</v>
      </c>
      <c r="B1302" s="380">
        <v>10000</v>
      </c>
      <c r="C1302" s="380">
        <f>SUM(C1303,C1304,C1305)</f>
        <v>32548</v>
      </c>
      <c r="D1302" s="380">
        <f>SUM(D1303,D1304,D1305)</f>
        <v>32659</v>
      </c>
      <c r="E1302" s="239">
        <f t="shared" si="21"/>
        <v>100.341034779403</v>
      </c>
      <c r="F1302" s="239">
        <v>1.61797193440999</v>
      </c>
    </row>
    <row r="1303" ht="16" customHeight="1" spans="1:6">
      <c r="A1303" s="242" t="s">
        <v>1222</v>
      </c>
      <c r="B1303" s="381"/>
      <c r="C1303" s="381">
        <v>0</v>
      </c>
      <c r="D1303" s="381">
        <v>0</v>
      </c>
      <c r="E1303" s="239">
        <f t="shared" si="21"/>
        <v>0</v>
      </c>
      <c r="F1303" s="234"/>
    </row>
    <row r="1304" ht="16" customHeight="1" spans="1:6">
      <c r="A1304" s="242" t="s">
        <v>1223</v>
      </c>
      <c r="B1304" s="381"/>
      <c r="C1304" s="381">
        <v>0</v>
      </c>
      <c r="D1304" s="381"/>
      <c r="E1304" s="239">
        <f t="shared" si="21"/>
        <v>0</v>
      </c>
      <c r="F1304" s="234"/>
    </row>
    <row r="1305" ht="16" customHeight="1" spans="1:6">
      <c r="A1305" s="242" t="s">
        <v>1224</v>
      </c>
      <c r="B1305" s="381">
        <v>10000</v>
      </c>
      <c r="C1305" s="381">
        <f>SUM(C1306:C1309)</f>
        <v>32548</v>
      </c>
      <c r="D1305" s="381">
        <f>SUM(D1306:D1309)</f>
        <v>32659</v>
      </c>
      <c r="E1305" s="234">
        <f t="shared" si="21"/>
        <v>100.341034779403</v>
      </c>
      <c r="F1305" s="234"/>
    </row>
    <row r="1306" ht="16" customHeight="1" spans="1:6">
      <c r="A1306" s="242" t="s">
        <v>1225</v>
      </c>
      <c r="B1306" s="381">
        <v>10000</v>
      </c>
      <c r="C1306" s="381">
        <v>32548</v>
      </c>
      <c r="D1306" s="381">
        <v>32548</v>
      </c>
      <c r="E1306" s="234">
        <f t="shared" si="21"/>
        <v>100</v>
      </c>
      <c r="F1306" s="383"/>
    </row>
    <row r="1307" ht="16" customHeight="1" spans="1:6">
      <c r="A1307" s="242" t="s">
        <v>1226</v>
      </c>
      <c r="B1307" s="381"/>
      <c r="C1307" s="381">
        <v>0</v>
      </c>
      <c r="D1307" s="381">
        <v>0</v>
      </c>
      <c r="E1307" s="234">
        <f t="shared" si="21"/>
        <v>0</v>
      </c>
      <c r="F1307" s="383"/>
    </row>
    <row r="1308" ht="16" customHeight="1" spans="1:6">
      <c r="A1308" s="242" t="s">
        <v>1227</v>
      </c>
      <c r="B1308" s="381"/>
      <c r="C1308" s="381"/>
      <c r="D1308" s="381">
        <v>111</v>
      </c>
      <c r="E1308" s="234">
        <f t="shared" si="21"/>
        <v>0</v>
      </c>
      <c r="F1308" s="383"/>
    </row>
    <row r="1309" ht="16" customHeight="1" spans="1:6">
      <c r="A1309" s="242" t="s">
        <v>1228</v>
      </c>
      <c r="B1309" s="381"/>
      <c r="C1309" s="381"/>
      <c r="D1309" s="381">
        <v>0</v>
      </c>
      <c r="E1309" s="239">
        <f t="shared" si="21"/>
        <v>0</v>
      </c>
      <c r="F1309" s="383"/>
    </row>
    <row r="1310" ht="16" customHeight="1" spans="1:6">
      <c r="A1310" s="243" t="s">
        <v>62</v>
      </c>
      <c r="B1310" s="380">
        <v>0</v>
      </c>
      <c r="C1310" s="380">
        <f>C1311+C1312+C1313</f>
        <v>0</v>
      </c>
      <c r="D1310" s="380">
        <f>D1311+D1312+D1313</f>
        <v>132</v>
      </c>
      <c r="E1310" s="239">
        <f t="shared" si="21"/>
        <v>0</v>
      </c>
      <c r="F1310" s="239">
        <v>164</v>
      </c>
    </row>
    <row r="1311" ht="16" customHeight="1" spans="1:6">
      <c r="A1311" s="242" t="s">
        <v>1229</v>
      </c>
      <c r="B1311" s="381"/>
      <c r="C1311" s="381">
        <v>0</v>
      </c>
      <c r="D1311" s="381">
        <v>0</v>
      </c>
      <c r="E1311" s="239">
        <f t="shared" si="21"/>
        <v>0</v>
      </c>
      <c r="F1311" s="234"/>
    </row>
    <row r="1312" ht="16" customHeight="1" spans="1:6">
      <c r="A1312" s="242" t="s">
        <v>1230</v>
      </c>
      <c r="B1312" s="381">
        <v>0</v>
      </c>
      <c r="C1312" s="381">
        <v>0</v>
      </c>
      <c r="D1312" s="381">
        <v>0</v>
      </c>
      <c r="E1312" s="239">
        <f t="shared" si="21"/>
        <v>0</v>
      </c>
      <c r="F1312" s="234"/>
    </row>
    <row r="1313" ht="16" customHeight="1" spans="1:6">
      <c r="A1313" s="242" t="s">
        <v>1231</v>
      </c>
      <c r="B1313" s="381">
        <v>0</v>
      </c>
      <c r="C1313" s="381"/>
      <c r="D1313" s="381">
        <v>132</v>
      </c>
      <c r="E1313" s="234">
        <f t="shared" si="21"/>
        <v>0</v>
      </c>
      <c r="F1313" s="234"/>
    </row>
    <row r="1314" ht="16" customHeight="1" spans="1:6">
      <c r="A1314" s="384" t="s">
        <v>63</v>
      </c>
      <c r="B1314" s="380">
        <f>B5+B234+B274+B293+B383+B435+B491+B548+B676+B749+B826+B849+B956+B1014+B1078+B1098+B1128+B1138+B1183+B1204+B1248+B1298+B1299+B1302+B1310</f>
        <v>387821</v>
      </c>
      <c r="C1314" s="380">
        <f>C5+C234+C274+C293+C383+C435+C491+C548+C676+C749+C826+C849+C956+C1014+C1078+C1098+C1128+C1138+C1183+C1204+C1248+C1298+C1299+C1302+C1310</f>
        <v>601924</v>
      </c>
      <c r="D1314" s="380">
        <f>D5+D234+D274+D293+D383+D435+D491+D548+D676+D749+D826+D849+D956+D1014+D1078+D1098+D1128+D1138+D1183+D1204+D1248+D1298+D1299+D1302+D1310</f>
        <v>590203</v>
      </c>
      <c r="E1314" s="239">
        <f t="shared" si="21"/>
        <v>98.0527442002645</v>
      </c>
      <c r="F1314" s="239">
        <v>0.127066743122001</v>
      </c>
    </row>
    <row r="1315" customHeight="1" spans="3:3">
      <c r="C1315" s="369"/>
    </row>
    <row r="1316" customHeight="1" spans="3:3">
      <c r="C1316" s="369"/>
    </row>
    <row r="1317" customHeight="1" spans="3:3">
      <c r="C1317" s="369"/>
    </row>
    <row r="1318" customHeight="1" spans="3:3">
      <c r="C1318" s="369"/>
    </row>
  </sheetData>
  <sheetProtection formatCells="0" formatColumns="0" formatRows="0" insertRows="0" insertColumns="0" insertHyperlinks="0" deleteColumns="0" deleteRows="0" sort="0" autoFilter="0" pivotTables="0"/>
  <autoFilter ref="A4:DM1318">
    <extLst/>
  </autoFilter>
  <mergeCells count="1">
    <mergeCell ref="A2:F2"/>
  </mergeCells>
  <printOptions horizontalCentered="1"/>
  <pageMargins left="0.629861111111111" right="0.629861111111111" top="0.865972222222222" bottom="0.865972222222222" header="0.550694444444444" footer="0.393055555555556"/>
  <pageSetup paperSize="9" scale="86" firstPageNumber="0" fitToHeight="0" orientation="portrait" blackAndWhite="1" useFirstPageNumber="1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5"/>
    <pageSetUpPr fitToPage="1"/>
  </sheetPr>
  <dimension ref="A1:G103"/>
  <sheetViews>
    <sheetView showZeros="0" view="pageBreakPreview" zoomScaleNormal="100" zoomScaleSheetLayoutView="100" workbookViewId="0">
      <selection activeCell="A2" sqref="A2:D2"/>
    </sheetView>
  </sheetViews>
  <sheetFormatPr defaultColWidth="9" defaultRowHeight="14.25" outlineLevelCol="6"/>
  <cols>
    <col min="1" max="1" width="48.5" style="181" customWidth="1"/>
    <col min="2" max="2" width="13.1333333333333" style="181" customWidth="1"/>
    <col min="3" max="3" width="49.5583333333333" style="181" customWidth="1"/>
    <col min="4" max="4" width="11.3833333333333" style="181" customWidth="1"/>
    <col min="5" max="16384" width="9" style="181"/>
  </cols>
  <sheetData>
    <row r="1" s="352" customFormat="1" ht="24" customHeight="1" spans="1:1">
      <c r="A1" s="353" t="s">
        <v>1232</v>
      </c>
    </row>
    <row r="2" s="176" customFormat="1" ht="30" customHeight="1" spans="1:4">
      <c r="A2" s="354" t="s">
        <v>1233</v>
      </c>
      <c r="B2" s="355"/>
      <c r="C2" s="355"/>
      <c r="D2" s="355"/>
    </row>
    <row r="3" s="177" customFormat="1" ht="23" customHeight="1" spans="2:4">
      <c r="B3" s="356"/>
      <c r="C3" s="357" t="s">
        <v>2</v>
      </c>
      <c r="D3" s="357"/>
    </row>
    <row r="4" s="178" customFormat="1" ht="18.5" customHeight="1" spans="1:4">
      <c r="A4" s="358" t="s">
        <v>66</v>
      </c>
      <c r="B4" s="358" t="s">
        <v>67</v>
      </c>
      <c r="C4" s="358" t="s">
        <v>68</v>
      </c>
      <c r="D4" s="358" t="s">
        <v>67</v>
      </c>
    </row>
    <row r="5" s="179" customFormat="1" ht="18.5" customHeight="1" spans="1:4">
      <c r="A5" s="232" t="s">
        <v>69</v>
      </c>
      <c r="B5" s="359">
        <f>'[40]L01'!C5</f>
        <v>55928</v>
      </c>
      <c r="C5" s="232" t="s">
        <v>70</v>
      </c>
      <c r="D5" s="359">
        <f>590203</f>
        <v>590203</v>
      </c>
    </row>
    <row r="6" s="179" customFormat="1" ht="18.5" customHeight="1" spans="1:4">
      <c r="A6" s="232" t="s">
        <v>71</v>
      </c>
      <c r="B6" s="359">
        <f>SUM(B7,B14,B53)</f>
        <v>517620</v>
      </c>
      <c r="C6" s="232" t="s">
        <v>72</v>
      </c>
      <c r="D6" s="359"/>
    </row>
    <row r="7" s="179" customFormat="1" ht="18.5" customHeight="1" spans="1:4">
      <c r="A7" s="232" t="s">
        <v>73</v>
      </c>
      <c r="B7" s="359">
        <f>SUM(B8:B13)</f>
        <v>7400</v>
      </c>
      <c r="C7" s="232" t="s">
        <v>74</v>
      </c>
      <c r="D7" s="360">
        <f>SUM(D8:D13)</f>
        <v>0</v>
      </c>
    </row>
    <row r="8" s="179" customFormat="1" ht="18.5" customHeight="1" spans="1:4">
      <c r="A8" s="237" t="s">
        <v>75</v>
      </c>
      <c r="B8" s="360">
        <v>327</v>
      </c>
      <c r="C8" s="237" t="s">
        <v>76</v>
      </c>
      <c r="D8" s="360">
        <v>0</v>
      </c>
    </row>
    <row r="9" s="179" customFormat="1" ht="18.5" customHeight="1" spans="1:4">
      <c r="A9" s="237" t="s">
        <v>77</v>
      </c>
      <c r="B9" s="360">
        <v>1804</v>
      </c>
      <c r="C9" s="237" t="s">
        <v>78</v>
      </c>
      <c r="D9" s="360">
        <v>0</v>
      </c>
    </row>
    <row r="10" s="179" customFormat="1" ht="18.5" customHeight="1" spans="1:4">
      <c r="A10" s="237" t="s">
        <v>79</v>
      </c>
      <c r="B10" s="360">
        <v>3077</v>
      </c>
      <c r="C10" s="237" t="s">
        <v>80</v>
      </c>
      <c r="D10" s="360">
        <v>0</v>
      </c>
    </row>
    <row r="11" s="179" customFormat="1" ht="18.5" customHeight="1" spans="1:4">
      <c r="A11" s="237" t="s">
        <v>81</v>
      </c>
      <c r="B11" s="360">
        <v>15</v>
      </c>
      <c r="C11" s="237" t="s">
        <v>82</v>
      </c>
      <c r="D11" s="360">
        <v>0</v>
      </c>
    </row>
    <row r="12" s="179" customFormat="1" ht="18.5" customHeight="1" spans="1:4">
      <c r="A12" s="237" t="s">
        <v>83</v>
      </c>
      <c r="B12" s="360">
        <v>3385</v>
      </c>
      <c r="C12" s="237" t="s">
        <v>84</v>
      </c>
      <c r="D12" s="360">
        <v>0</v>
      </c>
    </row>
    <row r="13" s="179" customFormat="1" ht="18.5" customHeight="1" spans="1:4">
      <c r="A13" s="237" t="s">
        <v>85</v>
      </c>
      <c r="B13" s="360">
        <v>-1208</v>
      </c>
      <c r="C13" s="237" t="s">
        <v>86</v>
      </c>
      <c r="D13" s="360">
        <v>0</v>
      </c>
    </row>
    <row r="14" s="179" customFormat="1" ht="18.5" customHeight="1" spans="1:4">
      <c r="A14" s="232" t="s">
        <v>87</v>
      </c>
      <c r="B14" s="359">
        <f>SUM(B15:B52)</f>
        <v>454444</v>
      </c>
      <c r="C14" s="232" t="s">
        <v>88</v>
      </c>
      <c r="D14" s="360">
        <f>SUM(D15:D52)</f>
        <v>0</v>
      </c>
    </row>
    <row r="15" s="179" customFormat="1" ht="18.5" customHeight="1" spans="1:4">
      <c r="A15" s="237" t="s">
        <v>89</v>
      </c>
      <c r="B15" s="360">
        <v>0</v>
      </c>
      <c r="C15" s="237" t="s">
        <v>90</v>
      </c>
      <c r="D15" s="360">
        <v>0</v>
      </c>
    </row>
    <row r="16" s="179" customFormat="1" ht="18.5" customHeight="1" spans="1:7">
      <c r="A16" s="237" t="s">
        <v>91</v>
      </c>
      <c r="B16" s="360">
        <v>148588</v>
      </c>
      <c r="C16" s="237" t="s">
        <v>92</v>
      </c>
      <c r="D16" s="360">
        <v>0</v>
      </c>
      <c r="F16" s="361"/>
      <c r="G16" s="362"/>
    </row>
    <row r="17" s="179" customFormat="1" ht="18.5" customHeight="1" spans="1:7">
      <c r="A17" s="237" t="s">
        <v>93</v>
      </c>
      <c r="B17" s="360">
        <v>41831</v>
      </c>
      <c r="C17" s="237" t="s">
        <v>94</v>
      </c>
      <c r="D17" s="360">
        <v>0</v>
      </c>
      <c r="F17" s="361"/>
      <c r="G17" s="362"/>
    </row>
    <row r="18" s="179" customFormat="1" ht="18.5" customHeight="1" spans="1:7">
      <c r="A18" s="237" t="s">
        <v>95</v>
      </c>
      <c r="B18" s="360">
        <v>24692</v>
      </c>
      <c r="C18" s="237" t="s">
        <v>96</v>
      </c>
      <c r="D18" s="360">
        <v>0</v>
      </c>
      <c r="F18" s="361"/>
      <c r="G18" s="362"/>
    </row>
    <row r="19" s="179" customFormat="1" ht="18.5" customHeight="1" spans="1:7">
      <c r="A19" s="237" t="s">
        <v>97</v>
      </c>
      <c r="B19" s="360">
        <v>2227</v>
      </c>
      <c r="C19" s="237" t="s">
        <v>98</v>
      </c>
      <c r="D19" s="360">
        <v>0</v>
      </c>
      <c r="F19" s="361"/>
      <c r="G19" s="362"/>
    </row>
    <row r="20" s="179" customFormat="1" ht="18.5" customHeight="1" spans="1:7">
      <c r="A20" s="237" t="s">
        <v>99</v>
      </c>
      <c r="B20" s="360">
        <v>0</v>
      </c>
      <c r="C20" s="237" t="s">
        <v>100</v>
      </c>
      <c r="D20" s="360">
        <v>0</v>
      </c>
      <c r="F20" s="361"/>
      <c r="G20" s="362"/>
    </row>
    <row r="21" s="179" customFormat="1" ht="18.5" customHeight="1" spans="1:7">
      <c r="A21" s="237" t="s">
        <v>101</v>
      </c>
      <c r="B21" s="360">
        <v>5378</v>
      </c>
      <c r="C21" s="237" t="s">
        <v>102</v>
      </c>
      <c r="D21" s="360">
        <v>0</v>
      </c>
      <c r="F21" s="361"/>
      <c r="G21" s="362"/>
    </row>
    <row r="22" s="179" customFormat="1" ht="18.5" customHeight="1" spans="1:7">
      <c r="A22" s="237" t="s">
        <v>103</v>
      </c>
      <c r="B22" s="360">
        <v>8487</v>
      </c>
      <c r="C22" s="237" t="s">
        <v>104</v>
      </c>
      <c r="D22" s="360">
        <v>0</v>
      </c>
      <c r="F22" s="362"/>
      <c r="G22" s="362"/>
    </row>
    <row r="23" s="179" customFormat="1" ht="18.5" customHeight="1" spans="1:4">
      <c r="A23" s="237" t="s">
        <v>105</v>
      </c>
      <c r="B23" s="360">
        <v>27085</v>
      </c>
      <c r="C23" s="237" t="s">
        <v>106</v>
      </c>
      <c r="D23" s="360">
        <v>0</v>
      </c>
    </row>
    <row r="24" s="179" customFormat="1" ht="18.5" customHeight="1" spans="1:4">
      <c r="A24" s="237" t="s">
        <v>107</v>
      </c>
      <c r="B24" s="360">
        <v>4092</v>
      </c>
      <c r="C24" s="237" t="s">
        <v>108</v>
      </c>
      <c r="D24" s="360">
        <v>0</v>
      </c>
    </row>
    <row r="25" s="179" customFormat="1" ht="18.5" customHeight="1" spans="1:4">
      <c r="A25" s="237" t="s">
        <v>109</v>
      </c>
      <c r="B25" s="360">
        <v>0</v>
      </c>
      <c r="C25" s="237" t="s">
        <v>110</v>
      </c>
      <c r="D25" s="360">
        <v>0</v>
      </c>
    </row>
    <row r="26" s="179" customFormat="1" ht="18.5" customHeight="1" spans="1:4">
      <c r="A26" s="237" t="s">
        <v>111</v>
      </c>
      <c r="B26" s="360">
        <v>0</v>
      </c>
      <c r="C26" s="237" t="s">
        <v>112</v>
      </c>
      <c r="D26" s="360">
        <v>0</v>
      </c>
    </row>
    <row r="27" s="179" customFormat="1" ht="18.5" customHeight="1" spans="1:4">
      <c r="A27" s="237" t="s">
        <v>113</v>
      </c>
      <c r="B27" s="360">
        <v>35906</v>
      </c>
      <c r="C27" s="237" t="s">
        <v>114</v>
      </c>
      <c r="D27" s="360">
        <v>0</v>
      </c>
    </row>
    <row r="28" s="179" customFormat="1" ht="18.5" customHeight="1" spans="1:4">
      <c r="A28" s="237" t="s">
        <v>115</v>
      </c>
      <c r="B28" s="360">
        <v>0</v>
      </c>
      <c r="C28" s="237" t="s">
        <v>116</v>
      </c>
      <c r="D28" s="360">
        <v>0</v>
      </c>
    </row>
    <row r="29" s="179" customFormat="1" ht="18.5" customHeight="1" spans="1:4">
      <c r="A29" s="237" t="s">
        <v>117</v>
      </c>
      <c r="B29" s="360">
        <v>0</v>
      </c>
      <c r="C29" s="237" t="s">
        <v>118</v>
      </c>
      <c r="D29" s="360">
        <v>0</v>
      </c>
    </row>
    <row r="30" s="179" customFormat="1" ht="18.5" customHeight="1" spans="1:4">
      <c r="A30" s="237" t="s">
        <v>119</v>
      </c>
      <c r="B30" s="360">
        <v>0</v>
      </c>
      <c r="C30" s="237" t="s">
        <v>120</v>
      </c>
      <c r="D30" s="360">
        <v>0</v>
      </c>
    </row>
    <row r="31" s="179" customFormat="1" ht="18.5" customHeight="1" spans="1:4">
      <c r="A31" s="237" t="s">
        <v>121</v>
      </c>
      <c r="B31" s="360">
        <v>1862</v>
      </c>
      <c r="C31" s="237" t="s">
        <v>122</v>
      </c>
      <c r="D31" s="360">
        <v>0</v>
      </c>
    </row>
    <row r="32" s="179" customFormat="1" ht="18.5" customHeight="1" spans="1:4">
      <c r="A32" s="237" t="s">
        <v>123</v>
      </c>
      <c r="B32" s="360">
        <v>23725</v>
      </c>
      <c r="C32" s="237" t="s">
        <v>124</v>
      </c>
      <c r="D32" s="360">
        <v>0</v>
      </c>
    </row>
    <row r="33" s="179" customFormat="1" ht="18.5" customHeight="1" spans="1:4">
      <c r="A33" s="237" t="s">
        <v>125</v>
      </c>
      <c r="B33" s="360">
        <v>48</v>
      </c>
      <c r="C33" s="237" t="s">
        <v>126</v>
      </c>
      <c r="D33" s="360">
        <v>0</v>
      </c>
    </row>
    <row r="34" s="179" customFormat="1" ht="18.5" customHeight="1" spans="1:4">
      <c r="A34" s="237" t="s">
        <v>127</v>
      </c>
      <c r="B34" s="360">
        <v>2101</v>
      </c>
      <c r="C34" s="237" t="s">
        <v>128</v>
      </c>
      <c r="D34" s="360">
        <v>0</v>
      </c>
    </row>
    <row r="35" s="179" customFormat="1" ht="18.5" customHeight="1" spans="1:4">
      <c r="A35" s="237" t="s">
        <v>129</v>
      </c>
      <c r="B35" s="360">
        <v>38980</v>
      </c>
      <c r="C35" s="237" t="s">
        <v>130</v>
      </c>
      <c r="D35" s="360">
        <v>0</v>
      </c>
    </row>
    <row r="36" s="179" customFormat="1" ht="18.5" customHeight="1" spans="1:4">
      <c r="A36" s="237" t="s">
        <v>131</v>
      </c>
      <c r="B36" s="360">
        <v>8113</v>
      </c>
      <c r="C36" s="237" t="s">
        <v>132</v>
      </c>
      <c r="D36" s="360">
        <v>0</v>
      </c>
    </row>
    <row r="37" s="179" customFormat="1" ht="18.5" customHeight="1" spans="1:4">
      <c r="A37" s="237" t="s">
        <v>133</v>
      </c>
      <c r="B37" s="360">
        <v>6525</v>
      </c>
      <c r="C37" s="237" t="s">
        <v>134</v>
      </c>
      <c r="D37" s="360">
        <v>0</v>
      </c>
    </row>
    <row r="38" s="179" customFormat="1" ht="18.5" customHeight="1" spans="1:4">
      <c r="A38" s="237" t="s">
        <v>135</v>
      </c>
      <c r="B38" s="360">
        <v>0</v>
      </c>
      <c r="C38" s="237" t="s">
        <v>136</v>
      </c>
      <c r="D38" s="360">
        <v>0</v>
      </c>
    </row>
    <row r="39" s="179" customFormat="1" ht="18.5" customHeight="1" spans="1:4">
      <c r="A39" s="237" t="s">
        <v>137</v>
      </c>
      <c r="B39" s="360">
        <v>43188</v>
      </c>
      <c r="C39" s="237" t="s">
        <v>138</v>
      </c>
      <c r="D39" s="360">
        <v>0</v>
      </c>
    </row>
    <row r="40" s="179" customFormat="1" ht="18.5" customHeight="1" spans="1:4">
      <c r="A40" s="237" t="s">
        <v>139</v>
      </c>
      <c r="B40" s="360">
        <v>7491</v>
      </c>
      <c r="C40" s="237" t="s">
        <v>140</v>
      </c>
      <c r="D40" s="360">
        <v>0</v>
      </c>
    </row>
    <row r="41" s="179" customFormat="1" ht="18.5" customHeight="1" spans="1:4">
      <c r="A41" s="237" t="s">
        <v>141</v>
      </c>
      <c r="B41" s="360">
        <v>0</v>
      </c>
      <c r="C41" s="237" t="s">
        <v>142</v>
      </c>
      <c r="D41" s="360">
        <v>0</v>
      </c>
    </row>
    <row r="42" s="179" customFormat="1" ht="18.5" customHeight="1" spans="1:4">
      <c r="A42" s="237" t="s">
        <v>143</v>
      </c>
      <c r="B42" s="360">
        <v>0</v>
      </c>
      <c r="C42" s="237" t="s">
        <v>144</v>
      </c>
      <c r="D42" s="360">
        <v>0</v>
      </c>
    </row>
    <row r="43" s="179" customFormat="1" ht="18.5" customHeight="1" spans="1:4">
      <c r="A43" s="237" t="s">
        <v>145</v>
      </c>
      <c r="B43" s="360">
        <v>0</v>
      </c>
      <c r="C43" s="237" t="s">
        <v>146</v>
      </c>
      <c r="D43" s="360">
        <v>0</v>
      </c>
    </row>
    <row r="44" s="179" customFormat="1" ht="18.5" customHeight="1" spans="1:4">
      <c r="A44" s="237" t="s">
        <v>147</v>
      </c>
      <c r="B44" s="360">
        <v>0</v>
      </c>
      <c r="C44" s="237" t="s">
        <v>148</v>
      </c>
      <c r="D44" s="360">
        <v>0</v>
      </c>
    </row>
    <row r="45" s="179" customFormat="1" ht="18.5" customHeight="1" spans="1:4">
      <c r="A45" s="237" t="s">
        <v>149</v>
      </c>
      <c r="B45" s="360">
        <v>20908</v>
      </c>
      <c r="C45" s="237" t="s">
        <v>150</v>
      </c>
      <c r="D45" s="360">
        <v>0</v>
      </c>
    </row>
    <row r="46" s="179" customFormat="1" ht="18.5" customHeight="1" spans="1:4">
      <c r="A46" s="237" t="s">
        <v>151</v>
      </c>
      <c r="B46" s="360">
        <v>0</v>
      </c>
      <c r="C46" s="237" t="s">
        <v>152</v>
      </c>
      <c r="D46" s="360">
        <v>0</v>
      </c>
    </row>
    <row r="47" s="179" customFormat="1" ht="18.5" customHeight="1" spans="1:4">
      <c r="A47" s="237" t="s">
        <v>153</v>
      </c>
      <c r="B47" s="360">
        <v>1262</v>
      </c>
      <c r="C47" s="237" t="s">
        <v>154</v>
      </c>
      <c r="D47" s="360">
        <v>0</v>
      </c>
    </row>
    <row r="48" s="179" customFormat="1" ht="18.5" customHeight="1" spans="1:4">
      <c r="A48" s="237" t="s">
        <v>155</v>
      </c>
      <c r="B48" s="360">
        <v>0</v>
      </c>
      <c r="C48" s="237" t="s">
        <v>156</v>
      </c>
      <c r="D48" s="360">
        <v>0</v>
      </c>
    </row>
    <row r="49" s="179" customFormat="1" ht="18.5" customHeight="1" spans="1:4">
      <c r="A49" s="237" t="s">
        <v>157</v>
      </c>
      <c r="B49" s="360">
        <v>-2086</v>
      </c>
      <c r="C49" s="237" t="s">
        <v>158</v>
      </c>
      <c r="D49" s="360">
        <v>0</v>
      </c>
    </row>
    <row r="50" s="179" customFormat="1" ht="18.5" customHeight="1" spans="1:4">
      <c r="A50" s="237" t="s">
        <v>159</v>
      </c>
      <c r="B50" s="360">
        <v>511</v>
      </c>
      <c r="C50" s="237" t="s">
        <v>160</v>
      </c>
      <c r="D50" s="360">
        <v>0</v>
      </c>
    </row>
    <row r="51" s="179" customFormat="1" ht="18.5" customHeight="1" spans="1:4">
      <c r="A51" s="237" t="s">
        <v>161</v>
      </c>
      <c r="B51" s="360">
        <v>0</v>
      </c>
      <c r="C51" s="237" t="s">
        <v>162</v>
      </c>
      <c r="D51" s="360">
        <v>0</v>
      </c>
    </row>
    <row r="52" s="179" customFormat="1" ht="18.5" customHeight="1" spans="1:4">
      <c r="A52" s="237" t="s">
        <v>163</v>
      </c>
      <c r="B52" s="360">
        <v>3530</v>
      </c>
      <c r="C52" s="237" t="s">
        <v>164</v>
      </c>
      <c r="D52" s="360">
        <v>0</v>
      </c>
    </row>
    <row r="53" s="179" customFormat="1" ht="18.5" customHeight="1" spans="1:4">
      <c r="A53" s="232" t="s">
        <v>165</v>
      </c>
      <c r="B53" s="359">
        <f>SUM(B54:B74)</f>
        <v>55776</v>
      </c>
      <c r="C53" s="232" t="s">
        <v>166</v>
      </c>
      <c r="D53" s="360">
        <f>SUM(D54:D74)</f>
        <v>0</v>
      </c>
    </row>
    <row r="54" s="179" customFormat="1" ht="18.5" customHeight="1" spans="1:4">
      <c r="A54" s="237" t="s">
        <v>167</v>
      </c>
      <c r="B54" s="360">
        <v>756</v>
      </c>
      <c r="C54" s="237" t="s">
        <v>167</v>
      </c>
      <c r="D54" s="360">
        <v>0</v>
      </c>
    </row>
    <row r="55" s="179" customFormat="1" ht="18.5" customHeight="1" spans="1:4">
      <c r="A55" s="237" t="s">
        <v>168</v>
      </c>
      <c r="B55" s="360">
        <v>0</v>
      </c>
      <c r="C55" s="237" t="s">
        <v>168</v>
      </c>
      <c r="D55" s="360">
        <v>0</v>
      </c>
    </row>
    <row r="56" s="179" customFormat="1" ht="18.5" customHeight="1" spans="1:4">
      <c r="A56" s="237" t="s">
        <v>169</v>
      </c>
      <c r="B56" s="360">
        <v>0</v>
      </c>
      <c r="C56" s="237" t="s">
        <v>169</v>
      </c>
      <c r="D56" s="360">
        <v>0</v>
      </c>
    </row>
    <row r="57" s="179" customFormat="1" ht="18.5" customHeight="1" spans="1:4">
      <c r="A57" s="237" t="s">
        <v>170</v>
      </c>
      <c r="B57" s="360">
        <v>0</v>
      </c>
      <c r="C57" s="237" t="s">
        <v>170</v>
      </c>
      <c r="D57" s="360">
        <v>0</v>
      </c>
    </row>
    <row r="58" s="179" customFormat="1" ht="18.5" customHeight="1" spans="1:4">
      <c r="A58" s="237" t="s">
        <v>171</v>
      </c>
      <c r="B58" s="360">
        <v>0</v>
      </c>
      <c r="C58" s="237" t="s">
        <v>171</v>
      </c>
      <c r="D58" s="360">
        <v>0</v>
      </c>
    </row>
    <row r="59" s="179" customFormat="1" ht="18.5" customHeight="1" spans="1:4">
      <c r="A59" s="237" t="s">
        <v>172</v>
      </c>
      <c r="B59" s="360">
        <v>136</v>
      </c>
      <c r="C59" s="237" t="s">
        <v>172</v>
      </c>
      <c r="D59" s="360">
        <v>0</v>
      </c>
    </row>
    <row r="60" s="179" customFormat="1" ht="18.5" customHeight="1" spans="1:4">
      <c r="A60" s="237" t="s">
        <v>173</v>
      </c>
      <c r="B60" s="360">
        <v>29</v>
      </c>
      <c r="C60" s="237" t="s">
        <v>173</v>
      </c>
      <c r="D60" s="360">
        <v>0</v>
      </c>
    </row>
    <row r="61" s="179" customFormat="1" ht="18.5" customHeight="1" spans="1:4">
      <c r="A61" s="237" t="s">
        <v>174</v>
      </c>
      <c r="B61" s="360">
        <v>0</v>
      </c>
      <c r="C61" s="237" t="s">
        <v>174</v>
      </c>
      <c r="D61" s="360">
        <v>0</v>
      </c>
    </row>
    <row r="62" s="179" customFormat="1" ht="18.5" customHeight="1" spans="1:4">
      <c r="A62" s="237" t="s">
        <v>175</v>
      </c>
      <c r="B62" s="360">
        <v>802</v>
      </c>
      <c r="C62" s="237" t="s">
        <v>175</v>
      </c>
      <c r="D62" s="360">
        <v>0</v>
      </c>
    </row>
    <row r="63" s="179" customFormat="1" ht="18.5" customHeight="1" spans="1:4">
      <c r="A63" s="237" t="s">
        <v>176</v>
      </c>
      <c r="B63" s="360">
        <v>4081</v>
      </c>
      <c r="C63" s="237" t="s">
        <v>176</v>
      </c>
      <c r="D63" s="360">
        <v>0</v>
      </c>
    </row>
    <row r="64" s="179" customFormat="1" ht="18.5" customHeight="1" spans="1:4">
      <c r="A64" s="237" t="s">
        <v>177</v>
      </c>
      <c r="B64" s="360">
        <v>3021</v>
      </c>
      <c r="C64" s="237" t="s">
        <v>177</v>
      </c>
      <c r="D64" s="360">
        <v>0</v>
      </c>
    </row>
    <row r="65" s="179" customFormat="1" ht="18.5" customHeight="1" spans="1:4">
      <c r="A65" s="237" t="s">
        <v>178</v>
      </c>
      <c r="B65" s="360">
        <v>33131</v>
      </c>
      <c r="C65" s="237" t="s">
        <v>178</v>
      </c>
      <c r="D65" s="360">
        <v>0</v>
      </c>
    </row>
    <row r="66" s="179" customFormat="1" ht="18.5" customHeight="1" spans="1:4">
      <c r="A66" s="237" t="s">
        <v>179</v>
      </c>
      <c r="B66" s="360">
        <v>0</v>
      </c>
      <c r="C66" s="237" t="s">
        <v>179</v>
      </c>
      <c r="D66" s="360">
        <v>0</v>
      </c>
    </row>
    <row r="67" s="179" customFormat="1" ht="18.5" customHeight="1" spans="1:4">
      <c r="A67" s="237" t="s">
        <v>180</v>
      </c>
      <c r="B67" s="360">
        <v>238</v>
      </c>
      <c r="C67" s="237" t="s">
        <v>180</v>
      </c>
      <c r="D67" s="360">
        <v>0</v>
      </c>
    </row>
    <row r="68" s="179" customFormat="1" ht="18.5" customHeight="1" spans="1:4">
      <c r="A68" s="237" t="s">
        <v>181</v>
      </c>
      <c r="B68" s="360">
        <v>100</v>
      </c>
      <c r="C68" s="237" t="s">
        <v>181</v>
      </c>
      <c r="D68" s="360">
        <v>0</v>
      </c>
    </row>
    <row r="69" s="179" customFormat="1" ht="18.5" customHeight="1" spans="1:4">
      <c r="A69" s="237" t="s">
        <v>182</v>
      </c>
      <c r="B69" s="360">
        <v>0</v>
      </c>
      <c r="C69" s="237" t="s">
        <v>182</v>
      </c>
      <c r="D69" s="360">
        <v>0</v>
      </c>
    </row>
    <row r="70" s="179" customFormat="1" ht="18.5" customHeight="1" spans="1:4">
      <c r="A70" s="237" t="s">
        <v>183</v>
      </c>
      <c r="B70" s="360">
        <v>-27</v>
      </c>
      <c r="C70" s="237" t="s">
        <v>183</v>
      </c>
      <c r="D70" s="360">
        <v>0</v>
      </c>
    </row>
    <row r="71" s="179" customFormat="1" ht="18.5" customHeight="1" spans="1:4">
      <c r="A71" s="237" t="s">
        <v>184</v>
      </c>
      <c r="B71" s="360">
        <v>10577</v>
      </c>
      <c r="C71" s="237" t="s">
        <v>184</v>
      </c>
      <c r="D71" s="360">
        <v>0</v>
      </c>
    </row>
    <row r="72" s="179" customFormat="1" ht="18.5" customHeight="1" spans="1:4">
      <c r="A72" s="237" t="s">
        <v>185</v>
      </c>
      <c r="B72" s="360">
        <v>0</v>
      </c>
      <c r="C72" s="237" t="s">
        <v>185</v>
      </c>
      <c r="D72" s="360">
        <v>0</v>
      </c>
    </row>
    <row r="73" s="179" customFormat="1" ht="18.5" customHeight="1" spans="1:4">
      <c r="A73" s="237" t="s">
        <v>186</v>
      </c>
      <c r="B73" s="360">
        <v>2719</v>
      </c>
      <c r="C73" s="237" t="s">
        <v>186</v>
      </c>
      <c r="D73" s="360">
        <v>0</v>
      </c>
    </row>
    <row r="74" s="179" customFormat="1" ht="18.5" customHeight="1" spans="1:4">
      <c r="A74" s="237" t="s">
        <v>187</v>
      </c>
      <c r="B74" s="360">
        <v>213</v>
      </c>
      <c r="C74" s="237" t="s">
        <v>188</v>
      </c>
      <c r="D74" s="360">
        <v>0</v>
      </c>
    </row>
    <row r="75" s="179" customFormat="1" ht="18.5" customHeight="1" spans="1:4">
      <c r="A75" s="232" t="s">
        <v>189</v>
      </c>
      <c r="B75" s="360">
        <f>SUM(B76:B77)</f>
        <v>0</v>
      </c>
      <c r="C75" s="232" t="s">
        <v>190</v>
      </c>
      <c r="D75" s="359">
        <f>SUM(D76:D77)</f>
        <v>22029</v>
      </c>
    </row>
    <row r="76" ht="18.5" customHeight="1" spans="1:4">
      <c r="A76" s="237" t="s">
        <v>191</v>
      </c>
      <c r="B76" s="360">
        <v>0</v>
      </c>
      <c r="C76" s="237" t="s">
        <v>192</v>
      </c>
      <c r="D76" s="360">
        <v>11</v>
      </c>
    </row>
    <row r="77" ht="18.5" customHeight="1" spans="1:4">
      <c r="A77" s="237" t="s">
        <v>193</v>
      </c>
      <c r="B77" s="360">
        <v>0</v>
      </c>
      <c r="C77" s="237" t="s">
        <v>194</v>
      </c>
      <c r="D77" s="360">
        <v>22018</v>
      </c>
    </row>
    <row r="78" ht="18.5" customHeight="1" spans="1:4">
      <c r="A78" s="232" t="s">
        <v>195</v>
      </c>
      <c r="B78" s="359">
        <v>16273</v>
      </c>
      <c r="C78" s="237"/>
      <c r="D78" s="360"/>
    </row>
    <row r="79" ht="18.5" customHeight="1" spans="1:4">
      <c r="A79" s="232" t="s">
        <v>196</v>
      </c>
      <c r="B79" s="359">
        <f>SUM(B80:B82)</f>
        <v>45500</v>
      </c>
      <c r="C79" s="232" t="s">
        <v>197</v>
      </c>
      <c r="D79" s="360">
        <v>0</v>
      </c>
    </row>
    <row r="80" ht="18.5" customHeight="1" spans="1:4">
      <c r="A80" s="237" t="s">
        <v>198</v>
      </c>
      <c r="B80" s="360">
        <v>40000</v>
      </c>
      <c r="C80" s="237"/>
      <c r="D80" s="360"/>
    </row>
    <row r="81" ht="18.5" customHeight="1" spans="1:4">
      <c r="A81" s="237" t="s">
        <v>199</v>
      </c>
      <c r="B81" s="360">
        <v>5500</v>
      </c>
      <c r="C81" s="237"/>
      <c r="D81" s="360"/>
    </row>
    <row r="82" ht="18.5" customHeight="1" spans="1:4">
      <c r="A82" s="237" t="s">
        <v>200</v>
      </c>
      <c r="B82" s="360">
        <v>0</v>
      </c>
      <c r="C82" s="237"/>
      <c r="D82" s="360"/>
    </row>
    <row r="83" ht="18.5" customHeight="1" spans="1:4">
      <c r="A83" s="232" t="s">
        <v>201</v>
      </c>
      <c r="B83" s="360">
        <f>B84</f>
        <v>0</v>
      </c>
      <c r="C83" s="232" t="s">
        <v>202</v>
      </c>
      <c r="D83" s="359">
        <f>D84</f>
        <v>149499</v>
      </c>
    </row>
    <row r="84" ht="18.5" customHeight="1" spans="1:4">
      <c r="A84" s="232" t="s">
        <v>203</v>
      </c>
      <c r="B84" s="360">
        <f>B85</f>
        <v>0</v>
      </c>
      <c r="C84" s="232" t="s">
        <v>204</v>
      </c>
      <c r="D84" s="360">
        <f>SUM(D85:D88)</f>
        <v>149499</v>
      </c>
    </row>
    <row r="85" ht="18.5" customHeight="1" spans="1:4">
      <c r="A85" s="232" t="s">
        <v>205</v>
      </c>
      <c r="B85" s="360">
        <f>SUM(B86:B89)</f>
        <v>0</v>
      </c>
      <c r="C85" s="237" t="s">
        <v>206</v>
      </c>
      <c r="D85" s="360">
        <v>144999</v>
      </c>
    </row>
    <row r="86" ht="18.5" customHeight="1" spans="1:4">
      <c r="A86" s="237" t="s">
        <v>207</v>
      </c>
      <c r="B86" s="360">
        <v>0</v>
      </c>
      <c r="C86" s="237" t="s">
        <v>208</v>
      </c>
      <c r="D86" s="360">
        <v>0</v>
      </c>
    </row>
    <row r="87" ht="18.5" customHeight="1" spans="1:4">
      <c r="A87" s="237" t="s">
        <v>209</v>
      </c>
      <c r="B87" s="360">
        <v>0</v>
      </c>
      <c r="C87" s="237" t="s">
        <v>210</v>
      </c>
      <c r="D87" s="360">
        <v>0</v>
      </c>
    </row>
    <row r="88" ht="18.5" customHeight="1" spans="1:4">
      <c r="A88" s="237" t="s">
        <v>211</v>
      </c>
      <c r="B88" s="360">
        <v>0</v>
      </c>
      <c r="C88" s="237" t="s">
        <v>212</v>
      </c>
      <c r="D88" s="360">
        <v>4500</v>
      </c>
    </row>
    <row r="89" ht="18.5" customHeight="1" spans="1:4">
      <c r="A89" s="237" t="s">
        <v>213</v>
      </c>
      <c r="B89" s="360">
        <v>0</v>
      </c>
      <c r="C89" s="237"/>
      <c r="D89" s="360"/>
    </row>
    <row r="90" ht="18.5" customHeight="1" spans="1:4">
      <c r="A90" s="232" t="s">
        <v>214</v>
      </c>
      <c r="B90" s="359">
        <f>B91</f>
        <v>162295</v>
      </c>
      <c r="C90" s="232" t="s">
        <v>215</v>
      </c>
      <c r="D90" s="360">
        <f>SUM(D91:D94)</f>
        <v>0</v>
      </c>
    </row>
    <row r="91" ht="18.5" customHeight="1" spans="1:4">
      <c r="A91" s="232" t="s">
        <v>216</v>
      </c>
      <c r="B91" s="360">
        <f>SUM(B92:B95)</f>
        <v>162295</v>
      </c>
      <c r="C91" s="237" t="s">
        <v>217</v>
      </c>
      <c r="D91" s="360">
        <v>0</v>
      </c>
    </row>
    <row r="92" ht="18.5" customHeight="1" spans="1:4">
      <c r="A92" s="237" t="s">
        <v>218</v>
      </c>
      <c r="B92" s="360">
        <v>161299</v>
      </c>
      <c r="C92" s="237" t="s">
        <v>219</v>
      </c>
      <c r="D92" s="360">
        <v>0</v>
      </c>
    </row>
    <row r="93" ht="18.5" customHeight="1" spans="1:4">
      <c r="A93" s="237" t="s">
        <v>220</v>
      </c>
      <c r="B93" s="360">
        <v>0</v>
      </c>
      <c r="C93" s="237" t="s">
        <v>221</v>
      </c>
      <c r="D93" s="360">
        <v>0</v>
      </c>
    </row>
    <row r="94" ht="18.5" customHeight="1" spans="1:4">
      <c r="A94" s="237" t="s">
        <v>222</v>
      </c>
      <c r="B94" s="360">
        <v>996</v>
      </c>
      <c r="C94" s="237" t="s">
        <v>223</v>
      </c>
      <c r="D94" s="360">
        <v>0</v>
      </c>
    </row>
    <row r="95" ht="18.5" customHeight="1" spans="1:4">
      <c r="A95" s="237" t="s">
        <v>224</v>
      </c>
      <c r="B95" s="360">
        <v>0</v>
      </c>
      <c r="C95" s="232" t="s">
        <v>225</v>
      </c>
      <c r="D95" s="359">
        <f>D96</f>
        <v>40750</v>
      </c>
    </row>
    <row r="96" ht="18.5" customHeight="1" spans="1:4">
      <c r="A96" s="237"/>
      <c r="B96" s="360"/>
      <c r="C96" s="237" t="s">
        <v>226</v>
      </c>
      <c r="D96" s="360">
        <v>40750</v>
      </c>
    </row>
    <row r="97" ht="18.5" customHeight="1" spans="1:4">
      <c r="A97" s="232" t="s">
        <v>227</v>
      </c>
      <c r="B97" s="359">
        <v>586</v>
      </c>
      <c r="C97" s="232" t="s">
        <v>228</v>
      </c>
      <c r="D97" s="359">
        <v>721</v>
      </c>
    </row>
    <row r="98" ht="18.5" customHeight="1" spans="1:4">
      <c r="A98" s="232" t="s">
        <v>229</v>
      </c>
      <c r="B98" s="359">
        <f>B99</f>
        <v>5000</v>
      </c>
      <c r="C98" s="232" t="s">
        <v>230</v>
      </c>
      <c r="D98" s="360">
        <f>D99</f>
        <v>0</v>
      </c>
    </row>
    <row r="99" ht="18.5" customHeight="1" spans="1:4">
      <c r="A99" s="232" t="s">
        <v>231</v>
      </c>
      <c r="B99" s="359">
        <f>SUM(B100:B102)</f>
        <v>5000</v>
      </c>
      <c r="C99" s="232" t="s">
        <v>232</v>
      </c>
      <c r="D99" s="360">
        <f>SUM(D100:D102)</f>
        <v>0</v>
      </c>
    </row>
    <row r="100" ht="18.5" customHeight="1" spans="1:4">
      <c r="A100" s="237" t="s">
        <v>233</v>
      </c>
      <c r="B100" s="360">
        <v>5000</v>
      </c>
      <c r="C100" s="237" t="s">
        <v>234</v>
      </c>
      <c r="D100" s="360">
        <v>0</v>
      </c>
    </row>
    <row r="101" ht="18.5" customHeight="1" spans="1:4">
      <c r="A101" s="237" t="s">
        <v>235</v>
      </c>
      <c r="B101" s="360">
        <v>0</v>
      </c>
      <c r="C101" s="237" t="s">
        <v>236</v>
      </c>
      <c r="D101" s="360">
        <v>0</v>
      </c>
    </row>
    <row r="102" ht="18.5" customHeight="1" spans="1:4">
      <c r="A102" s="237" t="s">
        <v>237</v>
      </c>
      <c r="B102" s="360">
        <v>0</v>
      </c>
      <c r="C102" s="237" t="s">
        <v>238</v>
      </c>
      <c r="D102" s="360">
        <v>0</v>
      </c>
    </row>
    <row r="103" ht="18.5" customHeight="1" spans="1:4">
      <c r="A103" s="358" t="s">
        <v>239</v>
      </c>
      <c r="B103" s="359">
        <f>SUM(B5:B6,B75,B78:B79,B83,B90,B97:B98)</f>
        <v>803202</v>
      </c>
      <c r="C103" s="358" t="s">
        <v>240</v>
      </c>
      <c r="D103" s="359">
        <f>D5+D6+D75+D83+D90+D95+D97+D99</f>
        <v>803202</v>
      </c>
    </row>
  </sheetData>
  <mergeCells count="2">
    <mergeCell ref="A2:D2"/>
    <mergeCell ref="C3:D3"/>
  </mergeCells>
  <printOptions horizontalCentered="1"/>
  <pageMargins left="0.66875" right="0.66875" top="0.786805555555556" bottom="0.786805555555556" header="0.786805555555556" footer="0.393055555555556"/>
  <pageSetup paperSize="9" scale="73" firstPageNumber="0" fitToHeight="0" orientation="portrait" blackAndWhite="1" useFirstPageNumber="1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5"/>
    <pageSetUpPr fitToPage="1"/>
  </sheetPr>
  <dimension ref="A1:IE83"/>
  <sheetViews>
    <sheetView showZeros="0" view="pageBreakPreview" zoomScaleNormal="85" zoomScaleSheetLayoutView="100" topLeftCell="B1" workbookViewId="0">
      <selection activeCell="B2" sqref="B2:C2"/>
    </sheetView>
  </sheetViews>
  <sheetFormatPr defaultColWidth="10.0666666666667" defaultRowHeight="13.5"/>
  <cols>
    <col min="1" max="1" width="7.5" style="334" hidden="1" customWidth="1"/>
    <col min="2" max="2" width="50.725" style="335" customWidth="1"/>
    <col min="3" max="3" width="37.6666666666667" style="336" customWidth="1"/>
    <col min="4" max="5" width="8.81666666666667" style="334" customWidth="1"/>
    <col min="6" max="16384" width="10.0666666666667" style="334"/>
  </cols>
  <sheetData>
    <row r="1" s="327" customFormat="1" ht="21" customHeight="1" spans="2:239">
      <c r="B1" s="337" t="s">
        <v>1234</v>
      </c>
      <c r="C1" s="338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39"/>
      <c r="AP1" s="339"/>
      <c r="AQ1" s="339"/>
      <c r="AR1" s="339"/>
      <c r="AS1" s="339"/>
      <c r="AT1" s="339"/>
      <c r="AU1" s="339"/>
      <c r="AV1" s="339"/>
      <c r="AW1" s="339"/>
      <c r="AX1" s="339"/>
      <c r="AY1" s="339"/>
      <c r="AZ1" s="339"/>
      <c r="BA1" s="339"/>
      <c r="BB1" s="339"/>
      <c r="BC1" s="339"/>
      <c r="BD1" s="339"/>
      <c r="BE1" s="339"/>
      <c r="BF1" s="339"/>
      <c r="BG1" s="339"/>
      <c r="BH1" s="339"/>
      <c r="BI1" s="339"/>
      <c r="BJ1" s="339"/>
      <c r="BK1" s="339"/>
      <c r="BL1" s="339"/>
      <c r="BM1" s="339"/>
      <c r="BN1" s="339"/>
      <c r="BO1" s="339"/>
      <c r="BP1" s="339"/>
      <c r="BQ1" s="339"/>
      <c r="BR1" s="339"/>
      <c r="BS1" s="339"/>
      <c r="BT1" s="339"/>
      <c r="BU1" s="339"/>
      <c r="BV1" s="339"/>
      <c r="BW1" s="339"/>
      <c r="BX1" s="339"/>
      <c r="BY1" s="339"/>
      <c r="BZ1" s="339"/>
      <c r="CA1" s="339"/>
      <c r="CB1" s="339"/>
      <c r="CC1" s="339"/>
      <c r="CD1" s="339"/>
      <c r="CE1" s="339"/>
      <c r="CF1" s="339"/>
      <c r="CG1" s="339"/>
      <c r="CH1" s="339"/>
      <c r="CI1" s="339"/>
      <c r="CJ1" s="339"/>
      <c r="CK1" s="339"/>
      <c r="CL1" s="339"/>
      <c r="CM1" s="339"/>
      <c r="CN1" s="339"/>
      <c r="CO1" s="339"/>
      <c r="CP1" s="339"/>
      <c r="CQ1" s="339"/>
      <c r="CR1" s="339"/>
      <c r="CS1" s="339"/>
      <c r="CT1" s="339"/>
      <c r="CU1" s="339"/>
      <c r="CV1" s="339"/>
      <c r="CW1" s="339"/>
      <c r="CX1" s="339"/>
      <c r="CY1" s="339"/>
      <c r="CZ1" s="339"/>
      <c r="DA1" s="339"/>
      <c r="DB1" s="339"/>
      <c r="DC1" s="339"/>
      <c r="DD1" s="339"/>
      <c r="DE1" s="339"/>
      <c r="DF1" s="339"/>
      <c r="DG1" s="339"/>
      <c r="DH1" s="339"/>
      <c r="DI1" s="339"/>
      <c r="DJ1" s="339"/>
      <c r="DK1" s="339"/>
      <c r="DL1" s="339"/>
      <c r="DM1" s="339"/>
      <c r="DN1" s="339"/>
      <c r="DO1" s="339"/>
      <c r="DP1" s="339"/>
      <c r="DQ1" s="339"/>
      <c r="DR1" s="339"/>
      <c r="DS1" s="339"/>
      <c r="DT1" s="339"/>
      <c r="DU1" s="339"/>
      <c r="DV1" s="339"/>
      <c r="DW1" s="339"/>
      <c r="DX1" s="339"/>
      <c r="DY1" s="339"/>
      <c r="DZ1" s="339"/>
      <c r="EA1" s="339"/>
      <c r="EB1" s="339"/>
      <c r="EC1" s="339"/>
      <c r="ED1" s="339"/>
      <c r="EE1" s="339"/>
      <c r="EF1" s="339"/>
      <c r="EG1" s="339"/>
      <c r="EH1" s="339"/>
      <c r="EI1" s="339"/>
      <c r="EJ1" s="339"/>
      <c r="EK1" s="339"/>
      <c r="EL1" s="339"/>
      <c r="EM1" s="339"/>
      <c r="EN1" s="339"/>
      <c r="EO1" s="339"/>
      <c r="EP1" s="339"/>
      <c r="EQ1" s="339"/>
      <c r="ER1" s="339"/>
      <c r="ES1" s="339"/>
      <c r="ET1" s="339"/>
      <c r="EU1" s="339"/>
      <c r="EV1" s="339"/>
      <c r="EW1" s="339"/>
      <c r="EX1" s="339"/>
      <c r="EY1" s="339"/>
      <c r="EZ1" s="339"/>
      <c r="FA1" s="339"/>
      <c r="FB1" s="339"/>
      <c r="FC1" s="339"/>
      <c r="FD1" s="339"/>
      <c r="FE1" s="339"/>
      <c r="FF1" s="339"/>
      <c r="FG1" s="339"/>
      <c r="FH1" s="339"/>
      <c r="FI1" s="339"/>
      <c r="FJ1" s="339"/>
      <c r="FK1" s="339"/>
      <c r="FL1" s="339"/>
      <c r="FM1" s="339"/>
      <c r="FN1" s="339"/>
      <c r="FO1" s="339"/>
      <c r="FP1" s="339"/>
      <c r="FQ1" s="339"/>
      <c r="FR1" s="339"/>
      <c r="FS1" s="339"/>
      <c r="FT1" s="339"/>
      <c r="FU1" s="339"/>
      <c r="FV1" s="339"/>
      <c r="FW1" s="339"/>
      <c r="FX1" s="339"/>
      <c r="FY1" s="339"/>
      <c r="FZ1" s="339"/>
      <c r="GA1" s="339"/>
      <c r="GB1" s="339"/>
      <c r="GC1" s="339"/>
      <c r="GD1" s="339"/>
      <c r="GE1" s="339"/>
      <c r="GF1" s="339"/>
      <c r="GG1" s="339"/>
      <c r="GH1" s="339"/>
      <c r="GI1" s="339"/>
      <c r="GJ1" s="339"/>
      <c r="GK1" s="339"/>
      <c r="GL1" s="339"/>
      <c r="GM1" s="339"/>
      <c r="GN1" s="339"/>
      <c r="GO1" s="339"/>
      <c r="GP1" s="339"/>
      <c r="GQ1" s="339"/>
      <c r="GR1" s="339"/>
      <c r="GS1" s="339"/>
      <c r="GT1" s="339"/>
      <c r="GU1" s="339"/>
      <c r="GV1" s="339"/>
      <c r="GW1" s="339"/>
      <c r="GX1" s="339"/>
      <c r="GY1" s="339"/>
      <c r="GZ1" s="339"/>
      <c r="HA1" s="339"/>
      <c r="HB1" s="339"/>
      <c r="HC1" s="339"/>
      <c r="HD1" s="339"/>
      <c r="HE1" s="339"/>
      <c r="HF1" s="339"/>
      <c r="HG1" s="339"/>
      <c r="HH1" s="339"/>
      <c r="HI1" s="339"/>
      <c r="HJ1" s="339"/>
      <c r="HK1" s="339"/>
      <c r="HL1" s="339"/>
      <c r="HM1" s="339"/>
      <c r="HN1" s="339"/>
      <c r="HO1" s="339"/>
      <c r="HP1" s="339"/>
      <c r="HQ1" s="339"/>
      <c r="HR1" s="339"/>
      <c r="HS1" s="339"/>
      <c r="HT1" s="339"/>
      <c r="HU1" s="339"/>
      <c r="HV1" s="339"/>
      <c r="HW1" s="339"/>
      <c r="HX1" s="339"/>
      <c r="HY1" s="339"/>
      <c r="HZ1" s="339"/>
      <c r="IA1" s="339"/>
      <c r="IB1" s="339"/>
      <c r="IC1" s="339"/>
      <c r="ID1" s="339"/>
      <c r="IE1" s="339"/>
    </row>
    <row r="2" s="328" customFormat="1" ht="28" customHeight="1" spans="2:3">
      <c r="B2" s="340" t="s">
        <v>1235</v>
      </c>
      <c r="C2" s="340"/>
    </row>
    <row r="3" s="329" customFormat="1" ht="15" customHeight="1" spans="2:3">
      <c r="B3" s="341"/>
      <c r="C3" s="342" t="s">
        <v>2</v>
      </c>
    </row>
    <row r="4" s="330" customFormat="1" ht="18" customHeight="1" spans="2:236">
      <c r="B4" s="343" t="s">
        <v>3</v>
      </c>
      <c r="C4" s="344" t="s">
        <v>6</v>
      </c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  <c r="AX4" s="345"/>
      <c r="AY4" s="345"/>
      <c r="AZ4" s="345"/>
      <c r="BA4" s="345"/>
      <c r="BB4" s="345"/>
      <c r="BC4" s="345"/>
      <c r="BD4" s="345"/>
      <c r="BE4" s="345"/>
      <c r="BF4" s="345"/>
      <c r="BG4" s="345"/>
      <c r="BH4" s="345"/>
      <c r="BI4" s="345"/>
      <c r="BJ4" s="345"/>
      <c r="BK4" s="345"/>
      <c r="BL4" s="345"/>
      <c r="BM4" s="345"/>
      <c r="BN4" s="345"/>
      <c r="BO4" s="345"/>
      <c r="BP4" s="345"/>
      <c r="BQ4" s="345"/>
      <c r="BR4" s="345"/>
      <c r="BS4" s="345"/>
      <c r="BT4" s="345"/>
      <c r="BU4" s="345"/>
      <c r="BV4" s="345"/>
      <c r="BW4" s="345"/>
      <c r="BX4" s="345"/>
      <c r="BY4" s="345"/>
      <c r="BZ4" s="345"/>
      <c r="CA4" s="345"/>
      <c r="CB4" s="345"/>
      <c r="CC4" s="345"/>
      <c r="CD4" s="345"/>
      <c r="CE4" s="345"/>
      <c r="CF4" s="345"/>
      <c r="CG4" s="345"/>
      <c r="CH4" s="345"/>
      <c r="CI4" s="345"/>
      <c r="CJ4" s="345"/>
      <c r="CK4" s="345"/>
      <c r="CL4" s="345"/>
      <c r="CM4" s="345"/>
      <c r="CN4" s="345"/>
      <c r="CO4" s="345"/>
      <c r="CP4" s="345"/>
      <c r="CQ4" s="345"/>
      <c r="CR4" s="345"/>
      <c r="CS4" s="345"/>
      <c r="CT4" s="345"/>
      <c r="CU4" s="345"/>
      <c r="CV4" s="345"/>
      <c r="CW4" s="345"/>
      <c r="CX4" s="345"/>
      <c r="CY4" s="345"/>
      <c r="CZ4" s="345"/>
      <c r="DA4" s="345"/>
      <c r="DB4" s="345"/>
      <c r="DC4" s="345"/>
      <c r="DD4" s="345"/>
      <c r="DE4" s="345"/>
      <c r="DF4" s="345"/>
      <c r="DG4" s="345"/>
      <c r="DH4" s="345"/>
      <c r="DI4" s="345"/>
      <c r="DJ4" s="345"/>
      <c r="DK4" s="345"/>
      <c r="DL4" s="345"/>
      <c r="DM4" s="345"/>
      <c r="DN4" s="345"/>
      <c r="DO4" s="345"/>
      <c r="DP4" s="345"/>
      <c r="DQ4" s="345"/>
      <c r="DR4" s="345"/>
      <c r="DS4" s="345"/>
      <c r="DT4" s="345"/>
      <c r="DU4" s="345"/>
      <c r="DV4" s="345"/>
      <c r="DW4" s="345"/>
      <c r="DX4" s="345"/>
      <c r="DY4" s="345"/>
      <c r="DZ4" s="345"/>
      <c r="EA4" s="345"/>
      <c r="EB4" s="345"/>
      <c r="EC4" s="345"/>
      <c r="ED4" s="345"/>
      <c r="EE4" s="345"/>
      <c r="EF4" s="345"/>
      <c r="EG4" s="345"/>
      <c r="EH4" s="345"/>
      <c r="EI4" s="345"/>
      <c r="EJ4" s="345"/>
      <c r="EK4" s="345"/>
      <c r="EL4" s="345"/>
      <c r="EM4" s="345"/>
      <c r="EN4" s="345"/>
      <c r="EO4" s="345"/>
      <c r="EP4" s="345"/>
      <c r="EQ4" s="345"/>
      <c r="ER4" s="345"/>
      <c r="ES4" s="345"/>
      <c r="ET4" s="345"/>
      <c r="EU4" s="345"/>
      <c r="EV4" s="345"/>
      <c r="EW4" s="345"/>
      <c r="EX4" s="345"/>
      <c r="EY4" s="345"/>
      <c r="EZ4" s="345"/>
      <c r="FA4" s="345"/>
      <c r="FB4" s="345"/>
      <c r="FC4" s="345"/>
      <c r="FD4" s="345"/>
      <c r="FE4" s="345"/>
      <c r="FF4" s="345"/>
      <c r="FG4" s="345"/>
      <c r="FH4" s="345"/>
      <c r="FI4" s="345"/>
      <c r="FJ4" s="345"/>
      <c r="FK4" s="345"/>
      <c r="FL4" s="345"/>
      <c r="FM4" s="345"/>
      <c r="FN4" s="345"/>
      <c r="FO4" s="345"/>
      <c r="FP4" s="345"/>
      <c r="FQ4" s="345"/>
      <c r="FR4" s="345"/>
      <c r="FS4" s="345"/>
      <c r="FT4" s="345"/>
      <c r="FU4" s="345"/>
      <c r="FV4" s="345"/>
      <c r="FW4" s="345"/>
      <c r="FX4" s="345"/>
      <c r="FY4" s="345"/>
      <c r="FZ4" s="345"/>
      <c r="GA4" s="345"/>
      <c r="GB4" s="345"/>
      <c r="GC4" s="345"/>
      <c r="GD4" s="345"/>
      <c r="GE4" s="345"/>
      <c r="GF4" s="345"/>
      <c r="GG4" s="345"/>
      <c r="GH4" s="345"/>
      <c r="GI4" s="345"/>
      <c r="GJ4" s="345"/>
      <c r="GK4" s="345"/>
      <c r="GL4" s="345"/>
      <c r="GM4" s="345"/>
      <c r="GN4" s="345"/>
      <c r="GO4" s="345"/>
      <c r="GP4" s="345"/>
      <c r="GQ4" s="345"/>
      <c r="GR4" s="345"/>
      <c r="GS4" s="345"/>
      <c r="GT4" s="345"/>
      <c r="GU4" s="345"/>
      <c r="GV4" s="345"/>
      <c r="GW4" s="345"/>
      <c r="GX4" s="345"/>
      <c r="GY4" s="345"/>
      <c r="GZ4" s="345"/>
      <c r="HA4" s="345"/>
      <c r="HB4" s="345"/>
      <c r="HC4" s="345"/>
      <c r="HD4" s="345"/>
      <c r="HE4" s="345"/>
      <c r="HF4" s="345"/>
      <c r="HG4" s="345"/>
      <c r="HH4" s="345"/>
      <c r="HI4" s="345"/>
      <c r="HJ4" s="345"/>
      <c r="HK4" s="345"/>
      <c r="HL4" s="345"/>
      <c r="HM4" s="345"/>
      <c r="HN4" s="345"/>
      <c r="HO4" s="345"/>
      <c r="HP4" s="345"/>
      <c r="HQ4" s="345"/>
      <c r="HR4" s="345"/>
      <c r="HS4" s="345"/>
      <c r="HT4" s="345"/>
      <c r="HU4" s="345"/>
      <c r="HV4" s="345"/>
      <c r="HW4" s="345"/>
      <c r="HX4" s="345"/>
      <c r="HY4" s="345"/>
      <c r="HZ4" s="345"/>
      <c r="IA4" s="345"/>
      <c r="IB4" s="345"/>
    </row>
    <row r="5" s="330" customFormat="1" ht="18" customHeight="1" spans="1:236">
      <c r="A5" s="346">
        <v>501</v>
      </c>
      <c r="B5" s="232" t="s">
        <v>1236</v>
      </c>
      <c r="C5" s="238">
        <f>SUM(C6:C9)</f>
        <v>48428</v>
      </c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  <c r="AM5" s="334"/>
      <c r="AN5" s="334"/>
      <c r="AO5" s="334"/>
      <c r="AP5" s="334"/>
      <c r="AQ5" s="334"/>
      <c r="AR5" s="334"/>
      <c r="AS5" s="334"/>
      <c r="AT5" s="334"/>
      <c r="AU5" s="334"/>
      <c r="AV5" s="334"/>
      <c r="AW5" s="334"/>
      <c r="AX5" s="334"/>
      <c r="AY5" s="334"/>
      <c r="AZ5" s="334"/>
      <c r="BA5" s="334"/>
      <c r="BB5" s="334"/>
      <c r="BC5" s="334"/>
      <c r="BD5" s="334"/>
      <c r="BE5" s="334"/>
      <c r="BF5" s="334"/>
      <c r="BG5" s="334"/>
      <c r="BH5" s="334"/>
      <c r="BI5" s="334"/>
      <c r="BJ5" s="334"/>
      <c r="BK5" s="334"/>
      <c r="BL5" s="334"/>
      <c r="BM5" s="334"/>
      <c r="BN5" s="334"/>
      <c r="BO5" s="334"/>
      <c r="BP5" s="334"/>
      <c r="BQ5" s="334"/>
      <c r="BR5" s="334"/>
      <c r="BS5" s="334"/>
      <c r="BT5" s="334"/>
      <c r="BU5" s="334"/>
      <c r="BV5" s="334"/>
      <c r="BW5" s="334"/>
      <c r="BX5" s="334"/>
      <c r="BY5" s="334"/>
      <c r="BZ5" s="334"/>
      <c r="CA5" s="334"/>
      <c r="CB5" s="334"/>
      <c r="CC5" s="334"/>
      <c r="CD5" s="334"/>
      <c r="CE5" s="334"/>
      <c r="CF5" s="334"/>
      <c r="CG5" s="334"/>
      <c r="CH5" s="334"/>
      <c r="CI5" s="334"/>
      <c r="CJ5" s="334"/>
      <c r="CK5" s="334"/>
      <c r="CL5" s="334"/>
      <c r="CM5" s="334"/>
      <c r="CN5" s="334"/>
      <c r="CO5" s="334"/>
      <c r="CP5" s="334"/>
      <c r="CQ5" s="334"/>
      <c r="CR5" s="334"/>
      <c r="CS5" s="334"/>
      <c r="CT5" s="334"/>
      <c r="CU5" s="334"/>
      <c r="CV5" s="334"/>
      <c r="CW5" s="334"/>
      <c r="CX5" s="334"/>
      <c r="CY5" s="334"/>
      <c r="CZ5" s="334"/>
      <c r="DA5" s="334"/>
      <c r="DB5" s="334"/>
      <c r="DC5" s="334"/>
      <c r="DD5" s="334"/>
      <c r="DE5" s="334"/>
      <c r="DF5" s="334"/>
      <c r="DG5" s="334"/>
      <c r="DH5" s="334"/>
      <c r="DI5" s="334"/>
      <c r="DJ5" s="334"/>
      <c r="DK5" s="334"/>
      <c r="DL5" s="334"/>
      <c r="DM5" s="334"/>
      <c r="DN5" s="334"/>
      <c r="DO5" s="334"/>
      <c r="DP5" s="334"/>
      <c r="DQ5" s="334"/>
      <c r="DR5" s="334"/>
      <c r="DS5" s="334"/>
      <c r="DT5" s="334"/>
      <c r="DU5" s="334"/>
      <c r="DV5" s="334"/>
      <c r="DW5" s="334"/>
      <c r="DX5" s="334"/>
      <c r="DY5" s="334"/>
      <c r="DZ5" s="334"/>
      <c r="EA5" s="334"/>
      <c r="EB5" s="334"/>
      <c r="EC5" s="334"/>
      <c r="ED5" s="334"/>
      <c r="EE5" s="334"/>
      <c r="EF5" s="334"/>
      <c r="EG5" s="334"/>
      <c r="EH5" s="334"/>
      <c r="EI5" s="334"/>
      <c r="EJ5" s="334"/>
      <c r="EK5" s="334"/>
      <c r="EL5" s="334"/>
      <c r="EM5" s="334"/>
      <c r="EN5" s="334"/>
      <c r="EO5" s="334"/>
      <c r="EP5" s="334"/>
      <c r="EQ5" s="334"/>
      <c r="ER5" s="334"/>
      <c r="ES5" s="334"/>
      <c r="ET5" s="334"/>
      <c r="EU5" s="334"/>
      <c r="EV5" s="334"/>
      <c r="EW5" s="334"/>
      <c r="EX5" s="334"/>
      <c r="EY5" s="334"/>
      <c r="EZ5" s="334"/>
      <c r="FA5" s="334"/>
      <c r="FB5" s="334"/>
      <c r="FC5" s="334"/>
      <c r="FD5" s="334"/>
      <c r="FE5" s="334"/>
      <c r="FF5" s="334"/>
      <c r="FG5" s="334"/>
      <c r="FH5" s="334"/>
      <c r="FI5" s="334"/>
      <c r="FJ5" s="334"/>
      <c r="FK5" s="334"/>
      <c r="FL5" s="334"/>
      <c r="FM5" s="334"/>
      <c r="FN5" s="334"/>
      <c r="FO5" s="334"/>
      <c r="FP5" s="334"/>
      <c r="FQ5" s="334"/>
      <c r="FR5" s="334"/>
      <c r="FS5" s="334"/>
      <c r="FT5" s="334"/>
      <c r="FU5" s="334"/>
      <c r="FV5" s="334"/>
      <c r="FW5" s="334"/>
      <c r="FX5" s="334"/>
      <c r="FY5" s="334"/>
      <c r="FZ5" s="334"/>
      <c r="GA5" s="334"/>
      <c r="GB5" s="334"/>
      <c r="GC5" s="334"/>
      <c r="GD5" s="334"/>
      <c r="GE5" s="334"/>
      <c r="GF5" s="334"/>
      <c r="GG5" s="334"/>
      <c r="GH5" s="334"/>
      <c r="GI5" s="334"/>
      <c r="GJ5" s="334"/>
      <c r="GK5" s="334"/>
      <c r="GL5" s="334"/>
      <c r="GM5" s="334"/>
      <c r="GN5" s="334"/>
      <c r="GO5" s="334"/>
      <c r="GP5" s="334"/>
      <c r="GQ5" s="334"/>
      <c r="GR5" s="334"/>
      <c r="GS5" s="334"/>
      <c r="GT5" s="334"/>
      <c r="GU5" s="334"/>
      <c r="GV5" s="334"/>
      <c r="GW5" s="334"/>
      <c r="GX5" s="334"/>
      <c r="GY5" s="334"/>
      <c r="GZ5" s="334"/>
      <c r="HA5" s="334"/>
      <c r="HB5" s="334"/>
      <c r="HC5" s="334"/>
      <c r="HD5" s="334"/>
      <c r="HE5" s="334"/>
      <c r="HF5" s="334"/>
      <c r="HG5" s="334"/>
      <c r="HH5" s="334"/>
      <c r="HI5" s="334"/>
      <c r="HJ5" s="334"/>
      <c r="HK5" s="334"/>
      <c r="HL5" s="334"/>
      <c r="HM5" s="334"/>
      <c r="HN5" s="334"/>
      <c r="HO5" s="334"/>
      <c r="HP5" s="334"/>
      <c r="HQ5" s="334"/>
      <c r="HR5" s="334"/>
      <c r="HS5" s="334"/>
      <c r="HT5" s="334"/>
      <c r="HU5" s="334"/>
      <c r="HV5" s="334"/>
      <c r="HW5" s="334"/>
      <c r="HX5" s="334"/>
      <c r="HY5" s="334"/>
      <c r="HZ5" s="334"/>
      <c r="IA5" s="334"/>
      <c r="IB5" s="334"/>
    </row>
    <row r="6" s="331" customFormat="1" ht="18" customHeight="1" spans="1:236">
      <c r="A6" s="346">
        <v>50101</v>
      </c>
      <c r="B6" s="347" t="s">
        <v>1237</v>
      </c>
      <c r="C6" s="233">
        <v>36965</v>
      </c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334"/>
      <c r="AQ6" s="334"/>
      <c r="AR6" s="334"/>
      <c r="AS6" s="334"/>
      <c r="AT6" s="334"/>
      <c r="AU6" s="334"/>
      <c r="AV6" s="334"/>
      <c r="AW6" s="334"/>
      <c r="AX6" s="334"/>
      <c r="AY6" s="334"/>
      <c r="AZ6" s="334"/>
      <c r="BA6" s="334"/>
      <c r="BB6" s="334"/>
      <c r="BC6" s="334"/>
      <c r="BD6" s="334"/>
      <c r="BE6" s="334"/>
      <c r="BF6" s="334"/>
      <c r="BG6" s="334"/>
      <c r="BH6" s="334"/>
      <c r="BI6" s="334"/>
      <c r="BJ6" s="334"/>
      <c r="BK6" s="334"/>
      <c r="BL6" s="334"/>
      <c r="BM6" s="334"/>
      <c r="BN6" s="334"/>
      <c r="BO6" s="334"/>
      <c r="BP6" s="334"/>
      <c r="BQ6" s="334"/>
      <c r="BR6" s="334"/>
      <c r="BS6" s="334"/>
      <c r="BT6" s="334"/>
      <c r="BU6" s="334"/>
      <c r="BV6" s="334"/>
      <c r="BW6" s="334"/>
      <c r="BX6" s="334"/>
      <c r="BY6" s="334"/>
      <c r="BZ6" s="334"/>
      <c r="CA6" s="334"/>
      <c r="CB6" s="334"/>
      <c r="CC6" s="334"/>
      <c r="CD6" s="334"/>
      <c r="CE6" s="334"/>
      <c r="CF6" s="334"/>
      <c r="CG6" s="334"/>
      <c r="CH6" s="334"/>
      <c r="CI6" s="334"/>
      <c r="CJ6" s="334"/>
      <c r="CK6" s="334"/>
      <c r="CL6" s="334"/>
      <c r="CM6" s="334"/>
      <c r="CN6" s="334"/>
      <c r="CO6" s="334"/>
      <c r="CP6" s="334"/>
      <c r="CQ6" s="334"/>
      <c r="CR6" s="334"/>
      <c r="CS6" s="334"/>
      <c r="CT6" s="334"/>
      <c r="CU6" s="334"/>
      <c r="CV6" s="334"/>
      <c r="CW6" s="334"/>
      <c r="CX6" s="334"/>
      <c r="CY6" s="334"/>
      <c r="CZ6" s="334"/>
      <c r="DA6" s="334"/>
      <c r="DB6" s="334"/>
      <c r="DC6" s="334"/>
      <c r="DD6" s="334"/>
      <c r="DE6" s="334"/>
      <c r="DF6" s="334"/>
      <c r="DG6" s="334"/>
      <c r="DH6" s="334"/>
      <c r="DI6" s="334"/>
      <c r="DJ6" s="334"/>
      <c r="DK6" s="334"/>
      <c r="DL6" s="334"/>
      <c r="DM6" s="334"/>
      <c r="DN6" s="334"/>
      <c r="DO6" s="334"/>
      <c r="DP6" s="334"/>
      <c r="DQ6" s="334"/>
      <c r="DR6" s="334"/>
      <c r="DS6" s="334"/>
      <c r="DT6" s="334"/>
      <c r="DU6" s="334"/>
      <c r="DV6" s="334"/>
      <c r="DW6" s="334"/>
      <c r="DX6" s="334"/>
      <c r="DY6" s="334"/>
      <c r="DZ6" s="334"/>
      <c r="EA6" s="334"/>
      <c r="EB6" s="334"/>
      <c r="EC6" s="334"/>
      <c r="ED6" s="334"/>
      <c r="EE6" s="334"/>
      <c r="EF6" s="334"/>
      <c r="EG6" s="334"/>
      <c r="EH6" s="334"/>
      <c r="EI6" s="334"/>
      <c r="EJ6" s="334"/>
      <c r="EK6" s="334"/>
      <c r="EL6" s="334"/>
      <c r="EM6" s="334"/>
      <c r="EN6" s="334"/>
      <c r="EO6" s="334"/>
      <c r="EP6" s="334"/>
      <c r="EQ6" s="334"/>
      <c r="ER6" s="334"/>
      <c r="ES6" s="334"/>
      <c r="ET6" s="334"/>
      <c r="EU6" s="334"/>
      <c r="EV6" s="334"/>
      <c r="EW6" s="334"/>
      <c r="EX6" s="334"/>
      <c r="EY6" s="334"/>
      <c r="EZ6" s="334"/>
      <c r="FA6" s="334"/>
      <c r="FB6" s="334"/>
      <c r="FC6" s="334"/>
      <c r="FD6" s="334"/>
      <c r="FE6" s="334"/>
      <c r="FF6" s="334"/>
      <c r="FG6" s="334"/>
      <c r="FH6" s="334"/>
      <c r="FI6" s="334"/>
      <c r="FJ6" s="334"/>
      <c r="FK6" s="334"/>
      <c r="FL6" s="334"/>
      <c r="FM6" s="334"/>
      <c r="FN6" s="334"/>
      <c r="FO6" s="334"/>
      <c r="FP6" s="334"/>
      <c r="FQ6" s="334"/>
      <c r="FR6" s="334"/>
      <c r="FS6" s="334"/>
      <c r="FT6" s="334"/>
      <c r="FU6" s="334"/>
      <c r="FV6" s="334"/>
      <c r="FW6" s="334"/>
      <c r="FX6" s="334"/>
      <c r="FY6" s="334"/>
      <c r="FZ6" s="334"/>
      <c r="GA6" s="334"/>
      <c r="GB6" s="334"/>
      <c r="GC6" s="334"/>
      <c r="GD6" s="334"/>
      <c r="GE6" s="334"/>
      <c r="GF6" s="334"/>
      <c r="GG6" s="334"/>
      <c r="GH6" s="334"/>
      <c r="GI6" s="334"/>
      <c r="GJ6" s="334"/>
      <c r="GK6" s="334"/>
      <c r="GL6" s="334"/>
      <c r="GM6" s="334"/>
      <c r="GN6" s="334"/>
      <c r="GO6" s="334"/>
      <c r="GP6" s="334"/>
      <c r="GQ6" s="334"/>
      <c r="GR6" s="334"/>
      <c r="GS6" s="334"/>
      <c r="GT6" s="334"/>
      <c r="GU6" s="334"/>
      <c r="GV6" s="334"/>
      <c r="GW6" s="334"/>
      <c r="GX6" s="334"/>
      <c r="GY6" s="334"/>
      <c r="GZ6" s="334"/>
      <c r="HA6" s="334"/>
      <c r="HB6" s="334"/>
      <c r="HC6" s="334"/>
      <c r="HD6" s="334"/>
      <c r="HE6" s="334"/>
      <c r="HF6" s="334"/>
      <c r="HG6" s="334"/>
      <c r="HH6" s="334"/>
      <c r="HI6" s="334"/>
      <c r="HJ6" s="334"/>
      <c r="HK6" s="334"/>
      <c r="HL6" s="334"/>
      <c r="HM6" s="334"/>
      <c r="HN6" s="334"/>
      <c r="HO6" s="334"/>
      <c r="HP6" s="334"/>
      <c r="HQ6" s="334"/>
      <c r="HR6" s="334"/>
      <c r="HS6" s="334"/>
      <c r="HT6" s="334"/>
      <c r="HU6" s="334"/>
      <c r="HV6" s="334"/>
      <c r="HW6" s="334"/>
      <c r="HX6" s="334"/>
      <c r="HY6" s="334"/>
      <c r="HZ6" s="334"/>
      <c r="IA6" s="334"/>
      <c r="IB6" s="334"/>
    </row>
    <row r="7" s="331" customFormat="1" ht="18" customHeight="1" spans="1:236">
      <c r="A7" s="346">
        <v>50102</v>
      </c>
      <c r="B7" s="237" t="s">
        <v>1238</v>
      </c>
      <c r="C7" s="233">
        <v>8676</v>
      </c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  <c r="AJ7" s="334"/>
      <c r="AK7" s="334"/>
      <c r="AL7" s="334"/>
      <c r="AM7" s="334"/>
      <c r="AN7" s="334"/>
      <c r="AO7" s="334"/>
      <c r="AP7" s="334"/>
      <c r="AQ7" s="334"/>
      <c r="AR7" s="334"/>
      <c r="AS7" s="334"/>
      <c r="AT7" s="334"/>
      <c r="AU7" s="334"/>
      <c r="AV7" s="334"/>
      <c r="AW7" s="334"/>
      <c r="AX7" s="334"/>
      <c r="AY7" s="334"/>
      <c r="AZ7" s="334"/>
      <c r="BA7" s="334"/>
      <c r="BB7" s="334"/>
      <c r="BC7" s="334"/>
      <c r="BD7" s="334"/>
      <c r="BE7" s="334"/>
      <c r="BF7" s="334"/>
      <c r="BG7" s="334"/>
      <c r="BH7" s="334"/>
      <c r="BI7" s="334"/>
      <c r="BJ7" s="334"/>
      <c r="BK7" s="334"/>
      <c r="BL7" s="334"/>
      <c r="BM7" s="334"/>
      <c r="BN7" s="334"/>
      <c r="BO7" s="334"/>
      <c r="BP7" s="334"/>
      <c r="BQ7" s="334"/>
      <c r="BR7" s="334"/>
      <c r="BS7" s="334"/>
      <c r="BT7" s="334"/>
      <c r="BU7" s="334"/>
      <c r="BV7" s="334"/>
      <c r="BW7" s="334"/>
      <c r="BX7" s="334"/>
      <c r="BY7" s="334"/>
      <c r="BZ7" s="334"/>
      <c r="CA7" s="334"/>
      <c r="CB7" s="334"/>
      <c r="CC7" s="334"/>
      <c r="CD7" s="334"/>
      <c r="CE7" s="334"/>
      <c r="CF7" s="334"/>
      <c r="CG7" s="334"/>
      <c r="CH7" s="334"/>
      <c r="CI7" s="334"/>
      <c r="CJ7" s="334"/>
      <c r="CK7" s="334"/>
      <c r="CL7" s="334"/>
      <c r="CM7" s="334"/>
      <c r="CN7" s="334"/>
      <c r="CO7" s="334"/>
      <c r="CP7" s="334"/>
      <c r="CQ7" s="334"/>
      <c r="CR7" s="334"/>
      <c r="CS7" s="334"/>
      <c r="CT7" s="334"/>
      <c r="CU7" s="334"/>
      <c r="CV7" s="334"/>
      <c r="CW7" s="334"/>
      <c r="CX7" s="334"/>
      <c r="CY7" s="334"/>
      <c r="CZ7" s="334"/>
      <c r="DA7" s="334"/>
      <c r="DB7" s="334"/>
      <c r="DC7" s="334"/>
      <c r="DD7" s="334"/>
      <c r="DE7" s="334"/>
      <c r="DF7" s="334"/>
      <c r="DG7" s="334"/>
      <c r="DH7" s="334"/>
      <c r="DI7" s="334"/>
      <c r="DJ7" s="334"/>
      <c r="DK7" s="334"/>
      <c r="DL7" s="334"/>
      <c r="DM7" s="334"/>
      <c r="DN7" s="334"/>
      <c r="DO7" s="334"/>
      <c r="DP7" s="334"/>
      <c r="DQ7" s="334"/>
      <c r="DR7" s="334"/>
      <c r="DS7" s="334"/>
      <c r="DT7" s="334"/>
      <c r="DU7" s="334"/>
      <c r="DV7" s="334"/>
      <c r="DW7" s="334"/>
      <c r="DX7" s="334"/>
      <c r="DY7" s="334"/>
      <c r="DZ7" s="334"/>
      <c r="EA7" s="334"/>
      <c r="EB7" s="334"/>
      <c r="EC7" s="334"/>
      <c r="ED7" s="334"/>
      <c r="EE7" s="334"/>
      <c r="EF7" s="334"/>
      <c r="EG7" s="334"/>
      <c r="EH7" s="334"/>
      <c r="EI7" s="334"/>
      <c r="EJ7" s="334"/>
      <c r="EK7" s="334"/>
      <c r="EL7" s="334"/>
      <c r="EM7" s="334"/>
      <c r="EN7" s="334"/>
      <c r="EO7" s="334"/>
      <c r="EP7" s="334"/>
      <c r="EQ7" s="334"/>
      <c r="ER7" s="334"/>
      <c r="ES7" s="334"/>
      <c r="ET7" s="334"/>
      <c r="EU7" s="334"/>
      <c r="EV7" s="334"/>
      <c r="EW7" s="334"/>
      <c r="EX7" s="334"/>
      <c r="EY7" s="334"/>
      <c r="EZ7" s="334"/>
      <c r="FA7" s="334"/>
      <c r="FB7" s="334"/>
      <c r="FC7" s="334"/>
      <c r="FD7" s="334"/>
      <c r="FE7" s="334"/>
      <c r="FF7" s="334"/>
      <c r="FG7" s="334"/>
      <c r="FH7" s="334"/>
      <c r="FI7" s="334"/>
      <c r="FJ7" s="334"/>
      <c r="FK7" s="334"/>
      <c r="FL7" s="334"/>
      <c r="FM7" s="334"/>
      <c r="FN7" s="334"/>
      <c r="FO7" s="334"/>
      <c r="FP7" s="334"/>
      <c r="FQ7" s="334"/>
      <c r="FR7" s="334"/>
      <c r="FS7" s="334"/>
      <c r="FT7" s="334"/>
      <c r="FU7" s="334"/>
      <c r="FV7" s="334"/>
      <c r="FW7" s="334"/>
      <c r="FX7" s="334"/>
      <c r="FY7" s="334"/>
      <c r="FZ7" s="334"/>
      <c r="GA7" s="334"/>
      <c r="GB7" s="334"/>
      <c r="GC7" s="334"/>
      <c r="GD7" s="334"/>
      <c r="GE7" s="334"/>
      <c r="GF7" s="334"/>
      <c r="GG7" s="334"/>
      <c r="GH7" s="334"/>
      <c r="GI7" s="334"/>
      <c r="GJ7" s="334"/>
      <c r="GK7" s="334"/>
      <c r="GL7" s="334"/>
      <c r="GM7" s="334"/>
      <c r="GN7" s="334"/>
      <c r="GO7" s="334"/>
      <c r="GP7" s="334"/>
      <c r="GQ7" s="334"/>
      <c r="GR7" s="334"/>
      <c r="GS7" s="334"/>
      <c r="GT7" s="334"/>
      <c r="GU7" s="334"/>
      <c r="GV7" s="334"/>
      <c r="GW7" s="334"/>
      <c r="GX7" s="334"/>
      <c r="GY7" s="334"/>
      <c r="GZ7" s="334"/>
      <c r="HA7" s="334"/>
      <c r="HB7" s="334"/>
      <c r="HC7" s="334"/>
      <c r="HD7" s="334"/>
      <c r="HE7" s="334"/>
      <c r="HF7" s="334"/>
      <c r="HG7" s="334"/>
      <c r="HH7" s="334"/>
      <c r="HI7" s="334"/>
      <c r="HJ7" s="334"/>
      <c r="HK7" s="334"/>
      <c r="HL7" s="334"/>
      <c r="HM7" s="334"/>
      <c r="HN7" s="334"/>
      <c r="HO7" s="334"/>
      <c r="HP7" s="334"/>
      <c r="HQ7" s="334"/>
      <c r="HR7" s="334"/>
      <c r="HS7" s="334"/>
      <c r="HT7" s="334"/>
      <c r="HU7" s="334"/>
      <c r="HV7" s="334"/>
      <c r="HW7" s="334"/>
      <c r="HX7" s="334"/>
      <c r="HY7" s="334"/>
      <c r="HZ7" s="334"/>
      <c r="IA7" s="334"/>
      <c r="IB7" s="334"/>
    </row>
    <row r="8" s="331" customFormat="1" ht="18" customHeight="1" spans="1:236">
      <c r="A8" s="346">
        <v>50103</v>
      </c>
      <c r="B8" s="237" t="s">
        <v>1239</v>
      </c>
      <c r="C8" s="233">
        <v>2741</v>
      </c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  <c r="AK8" s="334"/>
      <c r="AL8" s="334"/>
      <c r="AM8" s="334"/>
      <c r="AN8" s="334"/>
      <c r="AO8" s="334"/>
      <c r="AP8" s="334"/>
      <c r="AQ8" s="334"/>
      <c r="AR8" s="334"/>
      <c r="AS8" s="334"/>
      <c r="AT8" s="334"/>
      <c r="AU8" s="334"/>
      <c r="AV8" s="334"/>
      <c r="AW8" s="334"/>
      <c r="AX8" s="334"/>
      <c r="AY8" s="334"/>
      <c r="AZ8" s="334"/>
      <c r="BA8" s="334"/>
      <c r="BB8" s="334"/>
      <c r="BC8" s="334"/>
      <c r="BD8" s="334"/>
      <c r="BE8" s="334"/>
      <c r="BF8" s="334"/>
      <c r="BG8" s="334"/>
      <c r="BH8" s="334"/>
      <c r="BI8" s="334"/>
      <c r="BJ8" s="334"/>
      <c r="BK8" s="334"/>
      <c r="BL8" s="334"/>
      <c r="BM8" s="334"/>
      <c r="BN8" s="334"/>
      <c r="BO8" s="334"/>
      <c r="BP8" s="334"/>
      <c r="BQ8" s="334"/>
      <c r="BR8" s="334"/>
      <c r="BS8" s="334"/>
      <c r="BT8" s="334"/>
      <c r="BU8" s="334"/>
      <c r="BV8" s="334"/>
      <c r="BW8" s="334"/>
      <c r="BX8" s="334"/>
      <c r="BY8" s="334"/>
      <c r="BZ8" s="334"/>
      <c r="CA8" s="334"/>
      <c r="CB8" s="334"/>
      <c r="CC8" s="334"/>
      <c r="CD8" s="334"/>
      <c r="CE8" s="334"/>
      <c r="CF8" s="334"/>
      <c r="CG8" s="334"/>
      <c r="CH8" s="334"/>
      <c r="CI8" s="334"/>
      <c r="CJ8" s="334"/>
      <c r="CK8" s="334"/>
      <c r="CL8" s="334"/>
      <c r="CM8" s="334"/>
      <c r="CN8" s="334"/>
      <c r="CO8" s="334"/>
      <c r="CP8" s="334"/>
      <c r="CQ8" s="334"/>
      <c r="CR8" s="334"/>
      <c r="CS8" s="334"/>
      <c r="CT8" s="334"/>
      <c r="CU8" s="334"/>
      <c r="CV8" s="334"/>
      <c r="CW8" s="334"/>
      <c r="CX8" s="334"/>
      <c r="CY8" s="334"/>
      <c r="CZ8" s="334"/>
      <c r="DA8" s="334"/>
      <c r="DB8" s="334"/>
      <c r="DC8" s="334"/>
      <c r="DD8" s="334"/>
      <c r="DE8" s="334"/>
      <c r="DF8" s="334"/>
      <c r="DG8" s="334"/>
      <c r="DH8" s="334"/>
      <c r="DI8" s="334"/>
      <c r="DJ8" s="334"/>
      <c r="DK8" s="334"/>
      <c r="DL8" s="334"/>
      <c r="DM8" s="334"/>
      <c r="DN8" s="334"/>
      <c r="DO8" s="334"/>
      <c r="DP8" s="334"/>
      <c r="DQ8" s="334"/>
      <c r="DR8" s="334"/>
      <c r="DS8" s="334"/>
      <c r="DT8" s="334"/>
      <c r="DU8" s="334"/>
      <c r="DV8" s="334"/>
      <c r="DW8" s="334"/>
      <c r="DX8" s="334"/>
      <c r="DY8" s="334"/>
      <c r="DZ8" s="334"/>
      <c r="EA8" s="334"/>
      <c r="EB8" s="334"/>
      <c r="EC8" s="334"/>
      <c r="ED8" s="334"/>
      <c r="EE8" s="334"/>
      <c r="EF8" s="334"/>
      <c r="EG8" s="334"/>
      <c r="EH8" s="334"/>
      <c r="EI8" s="334"/>
      <c r="EJ8" s="334"/>
      <c r="EK8" s="334"/>
      <c r="EL8" s="334"/>
      <c r="EM8" s="334"/>
      <c r="EN8" s="334"/>
      <c r="EO8" s="334"/>
      <c r="EP8" s="334"/>
      <c r="EQ8" s="334"/>
      <c r="ER8" s="334"/>
      <c r="ES8" s="334"/>
      <c r="ET8" s="334"/>
      <c r="EU8" s="334"/>
      <c r="EV8" s="334"/>
      <c r="EW8" s="334"/>
      <c r="EX8" s="334"/>
      <c r="EY8" s="334"/>
      <c r="EZ8" s="334"/>
      <c r="FA8" s="334"/>
      <c r="FB8" s="334"/>
      <c r="FC8" s="334"/>
      <c r="FD8" s="334"/>
      <c r="FE8" s="334"/>
      <c r="FF8" s="334"/>
      <c r="FG8" s="334"/>
      <c r="FH8" s="334"/>
      <c r="FI8" s="334"/>
      <c r="FJ8" s="334"/>
      <c r="FK8" s="334"/>
      <c r="FL8" s="334"/>
      <c r="FM8" s="334"/>
      <c r="FN8" s="334"/>
      <c r="FO8" s="334"/>
      <c r="FP8" s="334"/>
      <c r="FQ8" s="334"/>
      <c r="FR8" s="334"/>
      <c r="FS8" s="334"/>
      <c r="FT8" s="334"/>
      <c r="FU8" s="334"/>
      <c r="FV8" s="334"/>
      <c r="FW8" s="334"/>
      <c r="FX8" s="334"/>
      <c r="FY8" s="334"/>
      <c r="FZ8" s="334"/>
      <c r="GA8" s="334"/>
      <c r="GB8" s="334"/>
      <c r="GC8" s="334"/>
      <c r="GD8" s="334"/>
      <c r="GE8" s="334"/>
      <c r="GF8" s="334"/>
      <c r="GG8" s="334"/>
      <c r="GH8" s="334"/>
      <c r="GI8" s="334"/>
      <c r="GJ8" s="334"/>
      <c r="GK8" s="334"/>
      <c r="GL8" s="334"/>
      <c r="GM8" s="334"/>
      <c r="GN8" s="334"/>
      <c r="GO8" s="334"/>
      <c r="GP8" s="334"/>
      <c r="GQ8" s="334"/>
      <c r="GR8" s="334"/>
      <c r="GS8" s="334"/>
      <c r="GT8" s="334"/>
      <c r="GU8" s="334"/>
      <c r="GV8" s="334"/>
      <c r="GW8" s="334"/>
      <c r="GX8" s="334"/>
      <c r="GY8" s="334"/>
      <c r="GZ8" s="334"/>
      <c r="HA8" s="334"/>
      <c r="HB8" s="334"/>
      <c r="HC8" s="334"/>
      <c r="HD8" s="334"/>
      <c r="HE8" s="334"/>
      <c r="HF8" s="334"/>
      <c r="HG8" s="334"/>
      <c r="HH8" s="334"/>
      <c r="HI8" s="334"/>
      <c r="HJ8" s="334"/>
      <c r="HK8" s="334"/>
      <c r="HL8" s="334"/>
      <c r="HM8" s="334"/>
      <c r="HN8" s="334"/>
      <c r="HO8" s="334"/>
      <c r="HP8" s="334"/>
      <c r="HQ8" s="334"/>
      <c r="HR8" s="334"/>
      <c r="HS8" s="334"/>
      <c r="HT8" s="334"/>
      <c r="HU8" s="334"/>
      <c r="HV8" s="334"/>
      <c r="HW8" s="334"/>
      <c r="HX8" s="334"/>
      <c r="HY8" s="334"/>
      <c r="HZ8" s="334"/>
      <c r="IA8" s="334"/>
      <c r="IB8" s="334"/>
    </row>
    <row r="9" s="331" customFormat="1" ht="18" customHeight="1" spans="1:236">
      <c r="A9" s="346">
        <v>50199</v>
      </c>
      <c r="B9" s="237" t="s">
        <v>1240</v>
      </c>
      <c r="C9" s="233">
        <v>46</v>
      </c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4"/>
      <c r="AA9" s="334"/>
      <c r="AB9" s="334"/>
      <c r="AC9" s="334"/>
      <c r="AD9" s="334"/>
      <c r="AE9" s="334"/>
      <c r="AF9" s="334"/>
      <c r="AG9" s="334"/>
      <c r="AH9" s="334"/>
      <c r="AI9" s="334"/>
      <c r="AJ9" s="334"/>
      <c r="AK9" s="334"/>
      <c r="AL9" s="334"/>
      <c r="AM9" s="334"/>
      <c r="AN9" s="334"/>
      <c r="AO9" s="334"/>
      <c r="AP9" s="334"/>
      <c r="AQ9" s="334"/>
      <c r="AR9" s="334"/>
      <c r="AS9" s="334"/>
      <c r="AT9" s="334"/>
      <c r="AU9" s="334"/>
      <c r="AV9" s="334"/>
      <c r="AW9" s="334"/>
      <c r="AX9" s="334"/>
      <c r="AY9" s="334"/>
      <c r="AZ9" s="334"/>
      <c r="BA9" s="334"/>
      <c r="BB9" s="334"/>
      <c r="BC9" s="334"/>
      <c r="BD9" s="334"/>
      <c r="BE9" s="334"/>
      <c r="BF9" s="334"/>
      <c r="BG9" s="334"/>
      <c r="BH9" s="334"/>
      <c r="BI9" s="334"/>
      <c r="BJ9" s="334"/>
      <c r="BK9" s="334"/>
      <c r="BL9" s="334"/>
      <c r="BM9" s="334"/>
      <c r="BN9" s="334"/>
      <c r="BO9" s="334"/>
      <c r="BP9" s="334"/>
      <c r="BQ9" s="334"/>
      <c r="BR9" s="334"/>
      <c r="BS9" s="334"/>
      <c r="BT9" s="334"/>
      <c r="BU9" s="334"/>
      <c r="BV9" s="334"/>
      <c r="BW9" s="334"/>
      <c r="BX9" s="334"/>
      <c r="BY9" s="334"/>
      <c r="BZ9" s="334"/>
      <c r="CA9" s="334"/>
      <c r="CB9" s="334"/>
      <c r="CC9" s="334"/>
      <c r="CD9" s="334"/>
      <c r="CE9" s="334"/>
      <c r="CF9" s="334"/>
      <c r="CG9" s="334"/>
      <c r="CH9" s="334"/>
      <c r="CI9" s="334"/>
      <c r="CJ9" s="334"/>
      <c r="CK9" s="334"/>
      <c r="CL9" s="334"/>
      <c r="CM9" s="334"/>
      <c r="CN9" s="334"/>
      <c r="CO9" s="334"/>
      <c r="CP9" s="334"/>
      <c r="CQ9" s="334"/>
      <c r="CR9" s="334"/>
      <c r="CS9" s="334"/>
      <c r="CT9" s="334"/>
      <c r="CU9" s="334"/>
      <c r="CV9" s="334"/>
      <c r="CW9" s="334"/>
      <c r="CX9" s="334"/>
      <c r="CY9" s="334"/>
      <c r="CZ9" s="334"/>
      <c r="DA9" s="334"/>
      <c r="DB9" s="334"/>
      <c r="DC9" s="334"/>
      <c r="DD9" s="334"/>
      <c r="DE9" s="334"/>
      <c r="DF9" s="334"/>
      <c r="DG9" s="334"/>
      <c r="DH9" s="334"/>
      <c r="DI9" s="334"/>
      <c r="DJ9" s="334"/>
      <c r="DK9" s="334"/>
      <c r="DL9" s="334"/>
      <c r="DM9" s="334"/>
      <c r="DN9" s="334"/>
      <c r="DO9" s="334"/>
      <c r="DP9" s="334"/>
      <c r="DQ9" s="334"/>
      <c r="DR9" s="334"/>
      <c r="DS9" s="334"/>
      <c r="DT9" s="334"/>
      <c r="DU9" s="334"/>
      <c r="DV9" s="334"/>
      <c r="DW9" s="334"/>
      <c r="DX9" s="334"/>
      <c r="DY9" s="334"/>
      <c r="DZ9" s="334"/>
      <c r="EA9" s="334"/>
      <c r="EB9" s="334"/>
      <c r="EC9" s="334"/>
      <c r="ED9" s="334"/>
      <c r="EE9" s="334"/>
      <c r="EF9" s="334"/>
      <c r="EG9" s="334"/>
      <c r="EH9" s="334"/>
      <c r="EI9" s="334"/>
      <c r="EJ9" s="334"/>
      <c r="EK9" s="334"/>
      <c r="EL9" s="334"/>
      <c r="EM9" s="334"/>
      <c r="EN9" s="334"/>
      <c r="EO9" s="334"/>
      <c r="EP9" s="334"/>
      <c r="EQ9" s="334"/>
      <c r="ER9" s="334"/>
      <c r="ES9" s="334"/>
      <c r="ET9" s="334"/>
      <c r="EU9" s="334"/>
      <c r="EV9" s="334"/>
      <c r="EW9" s="334"/>
      <c r="EX9" s="334"/>
      <c r="EY9" s="334"/>
      <c r="EZ9" s="334"/>
      <c r="FA9" s="334"/>
      <c r="FB9" s="334"/>
      <c r="FC9" s="334"/>
      <c r="FD9" s="334"/>
      <c r="FE9" s="334"/>
      <c r="FF9" s="334"/>
      <c r="FG9" s="334"/>
      <c r="FH9" s="334"/>
      <c r="FI9" s="334"/>
      <c r="FJ9" s="334"/>
      <c r="FK9" s="334"/>
      <c r="FL9" s="334"/>
      <c r="FM9" s="334"/>
      <c r="FN9" s="334"/>
      <c r="FO9" s="334"/>
      <c r="FP9" s="334"/>
      <c r="FQ9" s="334"/>
      <c r="FR9" s="334"/>
      <c r="FS9" s="334"/>
      <c r="FT9" s="334"/>
      <c r="FU9" s="334"/>
      <c r="FV9" s="334"/>
      <c r="FW9" s="334"/>
      <c r="FX9" s="334"/>
      <c r="FY9" s="334"/>
      <c r="FZ9" s="334"/>
      <c r="GA9" s="334"/>
      <c r="GB9" s="334"/>
      <c r="GC9" s="334"/>
      <c r="GD9" s="334"/>
      <c r="GE9" s="334"/>
      <c r="GF9" s="334"/>
      <c r="GG9" s="334"/>
      <c r="GH9" s="334"/>
      <c r="GI9" s="334"/>
      <c r="GJ9" s="334"/>
      <c r="GK9" s="334"/>
      <c r="GL9" s="334"/>
      <c r="GM9" s="334"/>
      <c r="GN9" s="334"/>
      <c r="GO9" s="334"/>
      <c r="GP9" s="334"/>
      <c r="GQ9" s="334"/>
      <c r="GR9" s="334"/>
      <c r="GS9" s="334"/>
      <c r="GT9" s="334"/>
      <c r="GU9" s="334"/>
      <c r="GV9" s="334"/>
      <c r="GW9" s="334"/>
      <c r="GX9" s="334"/>
      <c r="GY9" s="334"/>
      <c r="GZ9" s="334"/>
      <c r="HA9" s="334"/>
      <c r="HB9" s="334"/>
      <c r="HC9" s="334"/>
      <c r="HD9" s="334"/>
      <c r="HE9" s="334"/>
      <c r="HF9" s="334"/>
      <c r="HG9" s="334"/>
      <c r="HH9" s="334"/>
      <c r="HI9" s="334"/>
      <c r="HJ9" s="334"/>
      <c r="HK9" s="334"/>
      <c r="HL9" s="334"/>
      <c r="HM9" s="334"/>
      <c r="HN9" s="334"/>
      <c r="HO9" s="334"/>
      <c r="HP9" s="334"/>
      <c r="HQ9" s="334"/>
      <c r="HR9" s="334"/>
      <c r="HS9" s="334"/>
      <c r="HT9" s="334"/>
      <c r="HU9" s="334"/>
      <c r="HV9" s="334"/>
      <c r="HW9" s="334"/>
      <c r="HX9" s="334"/>
      <c r="HY9" s="334"/>
      <c r="HZ9" s="334"/>
      <c r="IA9" s="334"/>
      <c r="IB9" s="334"/>
    </row>
    <row r="10" s="332" customFormat="1" ht="18" customHeight="1" spans="1:236">
      <c r="A10" s="346">
        <v>502</v>
      </c>
      <c r="B10" s="232" t="s">
        <v>1241</v>
      </c>
      <c r="C10" s="238">
        <f>SUM(C11:C20)</f>
        <v>33079</v>
      </c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334"/>
      <c r="AM10" s="334"/>
      <c r="AN10" s="334"/>
      <c r="AO10" s="334"/>
      <c r="AP10" s="334"/>
      <c r="AQ10" s="334"/>
      <c r="AR10" s="334"/>
      <c r="AS10" s="334"/>
      <c r="AT10" s="334"/>
      <c r="AU10" s="334"/>
      <c r="AV10" s="334"/>
      <c r="AW10" s="334"/>
      <c r="AX10" s="334"/>
      <c r="AY10" s="334"/>
      <c r="AZ10" s="334"/>
      <c r="BA10" s="334"/>
      <c r="BB10" s="334"/>
      <c r="BC10" s="334"/>
      <c r="BD10" s="334"/>
      <c r="BE10" s="334"/>
      <c r="BF10" s="334"/>
      <c r="BG10" s="334"/>
      <c r="BH10" s="334"/>
      <c r="BI10" s="334"/>
      <c r="BJ10" s="334"/>
      <c r="BK10" s="334"/>
      <c r="BL10" s="334"/>
      <c r="BM10" s="334"/>
      <c r="BN10" s="334"/>
      <c r="BO10" s="334"/>
      <c r="BP10" s="334"/>
      <c r="BQ10" s="334"/>
      <c r="BR10" s="334"/>
      <c r="BS10" s="334"/>
      <c r="BT10" s="334"/>
      <c r="BU10" s="334"/>
      <c r="BV10" s="334"/>
      <c r="BW10" s="334"/>
      <c r="BX10" s="334"/>
      <c r="BY10" s="334"/>
      <c r="BZ10" s="334"/>
      <c r="CA10" s="334"/>
      <c r="CB10" s="334"/>
      <c r="CC10" s="334"/>
      <c r="CD10" s="334"/>
      <c r="CE10" s="334"/>
      <c r="CF10" s="334"/>
      <c r="CG10" s="334"/>
      <c r="CH10" s="334"/>
      <c r="CI10" s="334"/>
      <c r="CJ10" s="334"/>
      <c r="CK10" s="334"/>
      <c r="CL10" s="334"/>
      <c r="CM10" s="334"/>
      <c r="CN10" s="334"/>
      <c r="CO10" s="334"/>
      <c r="CP10" s="334"/>
      <c r="CQ10" s="334"/>
      <c r="CR10" s="334"/>
      <c r="CS10" s="334"/>
      <c r="CT10" s="334"/>
      <c r="CU10" s="334"/>
      <c r="CV10" s="334"/>
      <c r="CW10" s="334"/>
      <c r="CX10" s="334"/>
      <c r="CY10" s="334"/>
      <c r="CZ10" s="334"/>
      <c r="DA10" s="334"/>
      <c r="DB10" s="334"/>
      <c r="DC10" s="334"/>
      <c r="DD10" s="334"/>
      <c r="DE10" s="334"/>
      <c r="DF10" s="334"/>
      <c r="DG10" s="334"/>
      <c r="DH10" s="334"/>
      <c r="DI10" s="334"/>
      <c r="DJ10" s="334"/>
      <c r="DK10" s="334"/>
      <c r="DL10" s="334"/>
      <c r="DM10" s="334"/>
      <c r="DN10" s="334"/>
      <c r="DO10" s="334"/>
      <c r="DP10" s="334"/>
      <c r="DQ10" s="334"/>
      <c r="DR10" s="334"/>
      <c r="DS10" s="334"/>
      <c r="DT10" s="334"/>
      <c r="DU10" s="334"/>
      <c r="DV10" s="334"/>
      <c r="DW10" s="334"/>
      <c r="DX10" s="334"/>
      <c r="DY10" s="334"/>
      <c r="DZ10" s="334"/>
      <c r="EA10" s="334"/>
      <c r="EB10" s="334"/>
      <c r="EC10" s="334"/>
      <c r="ED10" s="334"/>
      <c r="EE10" s="334"/>
      <c r="EF10" s="334"/>
      <c r="EG10" s="334"/>
      <c r="EH10" s="334"/>
      <c r="EI10" s="334"/>
      <c r="EJ10" s="334"/>
      <c r="EK10" s="334"/>
      <c r="EL10" s="334"/>
      <c r="EM10" s="334"/>
      <c r="EN10" s="334"/>
      <c r="EO10" s="334"/>
      <c r="EP10" s="334"/>
      <c r="EQ10" s="334"/>
      <c r="ER10" s="334"/>
      <c r="ES10" s="334"/>
      <c r="ET10" s="334"/>
      <c r="EU10" s="334"/>
      <c r="EV10" s="334"/>
      <c r="EW10" s="334"/>
      <c r="EX10" s="334"/>
      <c r="EY10" s="334"/>
      <c r="EZ10" s="334"/>
      <c r="FA10" s="334"/>
      <c r="FB10" s="334"/>
      <c r="FC10" s="334"/>
      <c r="FD10" s="334"/>
      <c r="FE10" s="334"/>
      <c r="FF10" s="334"/>
      <c r="FG10" s="334"/>
      <c r="FH10" s="334"/>
      <c r="FI10" s="334"/>
      <c r="FJ10" s="334"/>
      <c r="FK10" s="334"/>
      <c r="FL10" s="334"/>
      <c r="FM10" s="334"/>
      <c r="FN10" s="334"/>
      <c r="FO10" s="334"/>
      <c r="FP10" s="334"/>
      <c r="FQ10" s="334"/>
      <c r="FR10" s="334"/>
      <c r="FS10" s="334"/>
      <c r="FT10" s="334"/>
      <c r="FU10" s="334"/>
      <c r="FV10" s="334"/>
      <c r="FW10" s="334"/>
      <c r="FX10" s="334"/>
      <c r="FY10" s="334"/>
      <c r="FZ10" s="334"/>
      <c r="GA10" s="334"/>
      <c r="GB10" s="334"/>
      <c r="GC10" s="334"/>
      <c r="GD10" s="334"/>
      <c r="GE10" s="334"/>
      <c r="GF10" s="334"/>
      <c r="GG10" s="334"/>
      <c r="GH10" s="334"/>
      <c r="GI10" s="334"/>
      <c r="GJ10" s="334"/>
      <c r="GK10" s="334"/>
      <c r="GL10" s="334"/>
      <c r="GM10" s="334"/>
      <c r="GN10" s="334"/>
      <c r="GO10" s="334"/>
      <c r="GP10" s="334"/>
      <c r="GQ10" s="334"/>
      <c r="GR10" s="334"/>
      <c r="GS10" s="334"/>
      <c r="GT10" s="334"/>
      <c r="GU10" s="334"/>
      <c r="GV10" s="334"/>
      <c r="GW10" s="334"/>
      <c r="GX10" s="334"/>
      <c r="GY10" s="334"/>
      <c r="GZ10" s="334"/>
      <c r="HA10" s="334"/>
      <c r="HB10" s="334"/>
      <c r="HC10" s="334"/>
      <c r="HD10" s="334"/>
      <c r="HE10" s="334"/>
      <c r="HF10" s="334"/>
      <c r="HG10" s="334"/>
      <c r="HH10" s="334"/>
      <c r="HI10" s="334"/>
      <c r="HJ10" s="334"/>
      <c r="HK10" s="334"/>
      <c r="HL10" s="334"/>
      <c r="HM10" s="334"/>
      <c r="HN10" s="334"/>
      <c r="HO10" s="334"/>
      <c r="HP10" s="334"/>
      <c r="HQ10" s="334"/>
      <c r="HR10" s="334"/>
      <c r="HS10" s="334"/>
      <c r="HT10" s="334"/>
      <c r="HU10" s="334"/>
      <c r="HV10" s="334"/>
      <c r="HW10" s="334"/>
      <c r="HX10" s="334"/>
      <c r="HY10" s="334"/>
      <c r="HZ10" s="334"/>
      <c r="IA10" s="334"/>
      <c r="IB10" s="334"/>
    </row>
    <row r="11" s="333" customFormat="1" ht="18" customHeight="1" spans="1:236">
      <c r="A11" s="346">
        <v>50201</v>
      </c>
      <c r="B11" s="237" t="s">
        <v>1242</v>
      </c>
      <c r="C11" s="233">
        <v>10124</v>
      </c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34"/>
      <c r="Z11" s="334"/>
      <c r="AA11" s="334"/>
      <c r="AB11" s="334"/>
      <c r="AC11" s="334"/>
      <c r="AD11" s="334"/>
      <c r="AE11" s="334"/>
      <c r="AF11" s="334"/>
      <c r="AG11" s="334"/>
      <c r="AH11" s="334"/>
      <c r="AI11" s="334"/>
      <c r="AJ11" s="334"/>
      <c r="AK11" s="334"/>
      <c r="AL11" s="334"/>
      <c r="AM11" s="334"/>
      <c r="AN11" s="334"/>
      <c r="AO11" s="334"/>
      <c r="AP11" s="334"/>
      <c r="AQ11" s="334"/>
      <c r="AR11" s="334"/>
      <c r="AS11" s="334"/>
      <c r="AT11" s="334"/>
      <c r="AU11" s="334"/>
      <c r="AV11" s="334"/>
      <c r="AW11" s="334"/>
      <c r="AX11" s="334"/>
      <c r="AY11" s="334"/>
      <c r="AZ11" s="334"/>
      <c r="BA11" s="334"/>
      <c r="BB11" s="334"/>
      <c r="BC11" s="334"/>
      <c r="BD11" s="334"/>
      <c r="BE11" s="334"/>
      <c r="BF11" s="334"/>
      <c r="BG11" s="334"/>
      <c r="BH11" s="334"/>
      <c r="BI11" s="334"/>
      <c r="BJ11" s="334"/>
      <c r="BK11" s="334"/>
      <c r="BL11" s="334"/>
      <c r="BM11" s="334"/>
      <c r="BN11" s="334"/>
      <c r="BO11" s="334"/>
      <c r="BP11" s="334"/>
      <c r="BQ11" s="334"/>
      <c r="BR11" s="334"/>
      <c r="BS11" s="334"/>
      <c r="BT11" s="334"/>
      <c r="BU11" s="334"/>
      <c r="BV11" s="334"/>
      <c r="BW11" s="334"/>
      <c r="BX11" s="334"/>
      <c r="BY11" s="334"/>
      <c r="BZ11" s="334"/>
      <c r="CA11" s="334"/>
      <c r="CB11" s="334"/>
      <c r="CC11" s="334"/>
      <c r="CD11" s="334"/>
      <c r="CE11" s="334"/>
      <c r="CF11" s="334"/>
      <c r="CG11" s="334"/>
      <c r="CH11" s="334"/>
      <c r="CI11" s="334"/>
      <c r="CJ11" s="334"/>
      <c r="CK11" s="334"/>
      <c r="CL11" s="334"/>
      <c r="CM11" s="334"/>
      <c r="CN11" s="334"/>
      <c r="CO11" s="334"/>
      <c r="CP11" s="334"/>
      <c r="CQ11" s="334"/>
      <c r="CR11" s="334"/>
      <c r="CS11" s="334"/>
      <c r="CT11" s="334"/>
      <c r="CU11" s="334"/>
      <c r="CV11" s="334"/>
      <c r="CW11" s="334"/>
      <c r="CX11" s="334"/>
      <c r="CY11" s="334"/>
      <c r="CZ11" s="334"/>
      <c r="DA11" s="334"/>
      <c r="DB11" s="334"/>
      <c r="DC11" s="334"/>
      <c r="DD11" s="334"/>
      <c r="DE11" s="334"/>
      <c r="DF11" s="334"/>
      <c r="DG11" s="334"/>
      <c r="DH11" s="334"/>
      <c r="DI11" s="334"/>
      <c r="DJ11" s="334"/>
      <c r="DK11" s="334"/>
      <c r="DL11" s="334"/>
      <c r="DM11" s="334"/>
      <c r="DN11" s="334"/>
      <c r="DO11" s="334"/>
      <c r="DP11" s="334"/>
      <c r="DQ11" s="334"/>
      <c r="DR11" s="334"/>
      <c r="DS11" s="334"/>
      <c r="DT11" s="334"/>
      <c r="DU11" s="334"/>
      <c r="DV11" s="334"/>
      <c r="DW11" s="334"/>
      <c r="DX11" s="334"/>
      <c r="DY11" s="334"/>
      <c r="DZ11" s="334"/>
      <c r="EA11" s="334"/>
      <c r="EB11" s="334"/>
      <c r="EC11" s="334"/>
      <c r="ED11" s="334"/>
      <c r="EE11" s="334"/>
      <c r="EF11" s="334"/>
      <c r="EG11" s="334"/>
      <c r="EH11" s="334"/>
      <c r="EI11" s="334"/>
      <c r="EJ11" s="334"/>
      <c r="EK11" s="334"/>
      <c r="EL11" s="334"/>
      <c r="EM11" s="334"/>
      <c r="EN11" s="334"/>
      <c r="EO11" s="334"/>
      <c r="EP11" s="334"/>
      <c r="EQ11" s="334"/>
      <c r="ER11" s="334"/>
      <c r="ES11" s="334"/>
      <c r="ET11" s="334"/>
      <c r="EU11" s="334"/>
      <c r="EV11" s="334"/>
      <c r="EW11" s="334"/>
      <c r="EX11" s="334"/>
      <c r="EY11" s="334"/>
      <c r="EZ11" s="334"/>
      <c r="FA11" s="334"/>
      <c r="FB11" s="334"/>
      <c r="FC11" s="334"/>
      <c r="FD11" s="334"/>
      <c r="FE11" s="334"/>
      <c r="FF11" s="334"/>
      <c r="FG11" s="334"/>
      <c r="FH11" s="334"/>
      <c r="FI11" s="334"/>
      <c r="FJ11" s="334"/>
      <c r="FK11" s="334"/>
      <c r="FL11" s="334"/>
      <c r="FM11" s="334"/>
      <c r="FN11" s="334"/>
      <c r="FO11" s="334"/>
      <c r="FP11" s="334"/>
      <c r="FQ11" s="334"/>
      <c r="FR11" s="334"/>
      <c r="FS11" s="334"/>
      <c r="FT11" s="334"/>
      <c r="FU11" s="334"/>
      <c r="FV11" s="334"/>
      <c r="FW11" s="334"/>
      <c r="FX11" s="334"/>
      <c r="FY11" s="334"/>
      <c r="FZ11" s="334"/>
      <c r="GA11" s="334"/>
      <c r="GB11" s="334"/>
      <c r="GC11" s="334"/>
      <c r="GD11" s="334"/>
      <c r="GE11" s="334"/>
      <c r="GF11" s="334"/>
      <c r="GG11" s="334"/>
      <c r="GH11" s="334"/>
      <c r="GI11" s="334"/>
      <c r="GJ11" s="334"/>
      <c r="GK11" s="334"/>
      <c r="GL11" s="334"/>
      <c r="GM11" s="334"/>
      <c r="GN11" s="334"/>
      <c r="GO11" s="334"/>
      <c r="GP11" s="334"/>
      <c r="GQ11" s="334"/>
      <c r="GR11" s="334"/>
      <c r="GS11" s="334"/>
      <c r="GT11" s="334"/>
      <c r="GU11" s="334"/>
      <c r="GV11" s="334"/>
      <c r="GW11" s="334"/>
      <c r="GX11" s="334"/>
      <c r="GY11" s="334"/>
      <c r="GZ11" s="334"/>
      <c r="HA11" s="334"/>
      <c r="HB11" s="334"/>
      <c r="HC11" s="334"/>
      <c r="HD11" s="334"/>
      <c r="HE11" s="334"/>
      <c r="HF11" s="334"/>
      <c r="HG11" s="334"/>
      <c r="HH11" s="334"/>
      <c r="HI11" s="334"/>
      <c r="HJ11" s="334"/>
      <c r="HK11" s="334"/>
      <c r="HL11" s="334"/>
      <c r="HM11" s="334"/>
      <c r="HN11" s="334"/>
      <c r="HO11" s="334"/>
      <c r="HP11" s="334"/>
      <c r="HQ11" s="334"/>
      <c r="HR11" s="334"/>
      <c r="HS11" s="334"/>
      <c r="HT11" s="334"/>
      <c r="HU11" s="334"/>
      <c r="HV11" s="334"/>
      <c r="HW11" s="334"/>
      <c r="HX11" s="334"/>
      <c r="HY11" s="334"/>
      <c r="HZ11" s="334"/>
      <c r="IA11" s="334"/>
      <c r="IB11" s="334"/>
    </row>
    <row r="12" s="333" customFormat="1" ht="18" customHeight="1" spans="1:236">
      <c r="A12" s="346">
        <v>50202</v>
      </c>
      <c r="B12" s="237" t="s">
        <v>1243</v>
      </c>
      <c r="C12" s="233">
        <v>241</v>
      </c>
      <c r="D12" s="334"/>
      <c r="E12" s="334"/>
      <c r="F12" s="334"/>
      <c r="G12" s="334"/>
      <c r="H12" s="334"/>
      <c r="I12" s="334"/>
      <c r="J12" s="334"/>
      <c r="K12" s="334"/>
      <c r="L12" s="334"/>
      <c r="M12" s="334"/>
      <c r="N12" s="334"/>
      <c r="O12" s="334"/>
      <c r="P12" s="334"/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4"/>
      <c r="AE12" s="334"/>
      <c r="AF12" s="334"/>
      <c r="AG12" s="334"/>
      <c r="AH12" s="334"/>
      <c r="AI12" s="334"/>
      <c r="AJ12" s="334"/>
      <c r="AK12" s="334"/>
      <c r="AL12" s="334"/>
      <c r="AM12" s="334"/>
      <c r="AN12" s="334"/>
      <c r="AO12" s="334"/>
      <c r="AP12" s="334"/>
      <c r="AQ12" s="334"/>
      <c r="AR12" s="334"/>
      <c r="AS12" s="334"/>
      <c r="AT12" s="334"/>
      <c r="AU12" s="334"/>
      <c r="AV12" s="334"/>
      <c r="AW12" s="334"/>
      <c r="AX12" s="334"/>
      <c r="AY12" s="334"/>
      <c r="AZ12" s="334"/>
      <c r="BA12" s="334"/>
      <c r="BB12" s="334"/>
      <c r="BC12" s="334"/>
      <c r="BD12" s="334"/>
      <c r="BE12" s="334"/>
      <c r="BF12" s="334"/>
      <c r="BG12" s="334"/>
      <c r="BH12" s="334"/>
      <c r="BI12" s="334"/>
      <c r="BJ12" s="334"/>
      <c r="BK12" s="334"/>
      <c r="BL12" s="334"/>
      <c r="BM12" s="334"/>
      <c r="BN12" s="334"/>
      <c r="BO12" s="334"/>
      <c r="BP12" s="334"/>
      <c r="BQ12" s="334"/>
      <c r="BR12" s="334"/>
      <c r="BS12" s="334"/>
      <c r="BT12" s="334"/>
      <c r="BU12" s="334"/>
      <c r="BV12" s="334"/>
      <c r="BW12" s="334"/>
      <c r="BX12" s="334"/>
      <c r="BY12" s="334"/>
      <c r="BZ12" s="334"/>
      <c r="CA12" s="334"/>
      <c r="CB12" s="334"/>
      <c r="CC12" s="334"/>
      <c r="CD12" s="334"/>
      <c r="CE12" s="334"/>
      <c r="CF12" s="334"/>
      <c r="CG12" s="334"/>
      <c r="CH12" s="334"/>
      <c r="CI12" s="334"/>
      <c r="CJ12" s="334"/>
      <c r="CK12" s="334"/>
      <c r="CL12" s="334"/>
      <c r="CM12" s="334"/>
      <c r="CN12" s="334"/>
      <c r="CO12" s="334"/>
      <c r="CP12" s="334"/>
      <c r="CQ12" s="334"/>
      <c r="CR12" s="334"/>
      <c r="CS12" s="334"/>
      <c r="CT12" s="334"/>
      <c r="CU12" s="334"/>
      <c r="CV12" s="334"/>
      <c r="CW12" s="334"/>
      <c r="CX12" s="334"/>
      <c r="CY12" s="334"/>
      <c r="CZ12" s="334"/>
      <c r="DA12" s="334"/>
      <c r="DB12" s="334"/>
      <c r="DC12" s="334"/>
      <c r="DD12" s="334"/>
      <c r="DE12" s="334"/>
      <c r="DF12" s="334"/>
      <c r="DG12" s="334"/>
      <c r="DH12" s="334"/>
      <c r="DI12" s="334"/>
      <c r="DJ12" s="334"/>
      <c r="DK12" s="334"/>
      <c r="DL12" s="334"/>
      <c r="DM12" s="334"/>
      <c r="DN12" s="334"/>
      <c r="DO12" s="334"/>
      <c r="DP12" s="334"/>
      <c r="DQ12" s="334"/>
      <c r="DR12" s="334"/>
      <c r="DS12" s="334"/>
      <c r="DT12" s="334"/>
      <c r="DU12" s="334"/>
      <c r="DV12" s="334"/>
      <c r="DW12" s="334"/>
      <c r="DX12" s="334"/>
      <c r="DY12" s="334"/>
      <c r="DZ12" s="334"/>
      <c r="EA12" s="334"/>
      <c r="EB12" s="334"/>
      <c r="EC12" s="334"/>
      <c r="ED12" s="334"/>
      <c r="EE12" s="334"/>
      <c r="EF12" s="334"/>
      <c r="EG12" s="334"/>
      <c r="EH12" s="334"/>
      <c r="EI12" s="334"/>
      <c r="EJ12" s="334"/>
      <c r="EK12" s="334"/>
      <c r="EL12" s="334"/>
      <c r="EM12" s="334"/>
      <c r="EN12" s="334"/>
      <c r="EO12" s="334"/>
      <c r="EP12" s="334"/>
      <c r="EQ12" s="334"/>
      <c r="ER12" s="334"/>
      <c r="ES12" s="334"/>
      <c r="ET12" s="334"/>
      <c r="EU12" s="334"/>
      <c r="EV12" s="334"/>
      <c r="EW12" s="334"/>
      <c r="EX12" s="334"/>
      <c r="EY12" s="334"/>
      <c r="EZ12" s="334"/>
      <c r="FA12" s="334"/>
      <c r="FB12" s="334"/>
      <c r="FC12" s="334"/>
      <c r="FD12" s="334"/>
      <c r="FE12" s="334"/>
      <c r="FF12" s="334"/>
      <c r="FG12" s="334"/>
      <c r="FH12" s="334"/>
      <c r="FI12" s="334"/>
      <c r="FJ12" s="334"/>
      <c r="FK12" s="334"/>
      <c r="FL12" s="334"/>
      <c r="FM12" s="334"/>
      <c r="FN12" s="334"/>
      <c r="FO12" s="334"/>
      <c r="FP12" s="334"/>
      <c r="FQ12" s="334"/>
      <c r="FR12" s="334"/>
      <c r="FS12" s="334"/>
      <c r="FT12" s="334"/>
      <c r="FU12" s="334"/>
      <c r="FV12" s="334"/>
      <c r="FW12" s="334"/>
      <c r="FX12" s="334"/>
      <c r="FY12" s="334"/>
      <c r="FZ12" s="334"/>
      <c r="GA12" s="334"/>
      <c r="GB12" s="334"/>
      <c r="GC12" s="334"/>
      <c r="GD12" s="334"/>
      <c r="GE12" s="334"/>
      <c r="GF12" s="334"/>
      <c r="GG12" s="334"/>
      <c r="GH12" s="334"/>
      <c r="GI12" s="334"/>
      <c r="GJ12" s="334"/>
      <c r="GK12" s="334"/>
      <c r="GL12" s="334"/>
      <c r="GM12" s="334"/>
      <c r="GN12" s="334"/>
      <c r="GO12" s="334"/>
      <c r="GP12" s="334"/>
      <c r="GQ12" s="334"/>
      <c r="GR12" s="334"/>
      <c r="GS12" s="334"/>
      <c r="GT12" s="334"/>
      <c r="GU12" s="334"/>
      <c r="GV12" s="334"/>
      <c r="GW12" s="334"/>
      <c r="GX12" s="334"/>
      <c r="GY12" s="334"/>
      <c r="GZ12" s="334"/>
      <c r="HA12" s="334"/>
      <c r="HB12" s="334"/>
      <c r="HC12" s="334"/>
      <c r="HD12" s="334"/>
      <c r="HE12" s="334"/>
      <c r="HF12" s="334"/>
      <c r="HG12" s="334"/>
      <c r="HH12" s="334"/>
      <c r="HI12" s="334"/>
      <c r="HJ12" s="334"/>
      <c r="HK12" s="334"/>
      <c r="HL12" s="334"/>
      <c r="HM12" s="334"/>
      <c r="HN12" s="334"/>
      <c r="HO12" s="334"/>
      <c r="HP12" s="334"/>
      <c r="HQ12" s="334"/>
      <c r="HR12" s="334"/>
      <c r="HS12" s="334"/>
      <c r="HT12" s="334"/>
      <c r="HU12" s="334"/>
      <c r="HV12" s="334"/>
      <c r="HW12" s="334"/>
      <c r="HX12" s="334"/>
      <c r="HY12" s="334"/>
      <c r="HZ12" s="334"/>
      <c r="IA12" s="334"/>
      <c r="IB12" s="334"/>
    </row>
    <row r="13" s="331" customFormat="1" ht="18" customHeight="1" spans="1:236">
      <c r="A13" s="346">
        <v>50203</v>
      </c>
      <c r="B13" s="237" t="s">
        <v>1244</v>
      </c>
      <c r="C13" s="233">
        <v>352</v>
      </c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4"/>
      <c r="AG13" s="334"/>
      <c r="AH13" s="334"/>
      <c r="AI13" s="334"/>
      <c r="AJ13" s="334"/>
      <c r="AK13" s="334"/>
      <c r="AL13" s="334"/>
      <c r="AM13" s="334"/>
      <c r="AN13" s="334"/>
      <c r="AO13" s="334"/>
      <c r="AP13" s="334"/>
      <c r="AQ13" s="334"/>
      <c r="AR13" s="334"/>
      <c r="AS13" s="334"/>
      <c r="AT13" s="334"/>
      <c r="AU13" s="334"/>
      <c r="AV13" s="334"/>
      <c r="AW13" s="334"/>
      <c r="AX13" s="334"/>
      <c r="AY13" s="334"/>
      <c r="AZ13" s="334"/>
      <c r="BA13" s="334"/>
      <c r="BB13" s="334"/>
      <c r="BC13" s="334"/>
      <c r="BD13" s="334"/>
      <c r="BE13" s="334"/>
      <c r="BF13" s="334"/>
      <c r="BG13" s="334"/>
      <c r="BH13" s="334"/>
      <c r="BI13" s="334"/>
      <c r="BJ13" s="334"/>
      <c r="BK13" s="334"/>
      <c r="BL13" s="334"/>
      <c r="BM13" s="334"/>
      <c r="BN13" s="334"/>
      <c r="BO13" s="334"/>
      <c r="BP13" s="334"/>
      <c r="BQ13" s="334"/>
      <c r="BR13" s="334"/>
      <c r="BS13" s="334"/>
      <c r="BT13" s="334"/>
      <c r="BU13" s="334"/>
      <c r="BV13" s="334"/>
      <c r="BW13" s="334"/>
      <c r="BX13" s="334"/>
      <c r="BY13" s="334"/>
      <c r="BZ13" s="334"/>
      <c r="CA13" s="334"/>
      <c r="CB13" s="334"/>
      <c r="CC13" s="334"/>
      <c r="CD13" s="334"/>
      <c r="CE13" s="334"/>
      <c r="CF13" s="334"/>
      <c r="CG13" s="334"/>
      <c r="CH13" s="334"/>
      <c r="CI13" s="334"/>
      <c r="CJ13" s="334"/>
      <c r="CK13" s="334"/>
      <c r="CL13" s="334"/>
      <c r="CM13" s="334"/>
      <c r="CN13" s="334"/>
      <c r="CO13" s="334"/>
      <c r="CP13" s="334"/>
      <c r="CQ13" s="334"/>
      <c r="CR13" s="334"/>
      <c r="CS13" s="334"/>
      <c r="CT13" s="334"/>
      <c r="CU13" s="334"/>
      <c r="CV13" s="334"/>
      <c r="CW13" s="334"/>
      <c r="CX13" s="334"/>
      <c r="CY13" s="334"/>
      <c r="CZ13" s="334"/>
      <c r="DA13" s="334"/>
      <c r="DB13" s="334"/>
      <c r="DC13" s="334"/>
      <c r="DD13" s="334"/>
      <c r="DE13" s="334"/>
      <c r="DF13" s="334"/>
      <c r="DG13" s="334"/>
      <c r="DH13" s="334"/>
      <c r="DI13" s="334"/>
      <c r="DJ13" s="334"/>
      <c r="DK13" s="334"/>
      <c r="DL13" s="334"/>
      <c r="DM13" s="334"/>
      <c r="DN13" s="334"/>
      <c r="DO13" s="334"/>
      <c r="DP13" s="334"/>
      <c r="DQ13" s="334"/>
      <c r="DR13" s="334"/>
      <c r="DS13" s="334"/>
      <c r="DT13" s="334"/>
      <c r="DU13" s="334"/>
      <c r="DV13" s="334"/>
      <c r="DW13" s="334"/>
      <c r="DX13" s="334"/>
      <c r="DY13" s="334"/>
      <c r="DZ13" s="334"/>
      <c r="EA13" s="334"/>
      <c r="EB13" s="334"/>
      <c r="EC13" s="334"/>
      <c r="ED13" s="334"/>
      <c r="EE13" s="334"/>
      <c r="EF13" s="334"/>
      <c r="EG13" s="334"/>
      <c r="EH13" s="334"/>
      <c r="EI13" s="334"/>
      <c r="EJ13" s="334"/>
      <c r="EK13" s="334"/>
      <c r="EL13" s="334"/>
      <c r="EM13" s="334"/>
      <c r="EN13" s="334"/>
      <c r="EO13" s="334"/>
      <c r="EP13" s="334"/>
      <c r="EQ13" s="334"/>
      <c r="ER13" s="334"/>
      <c r="ES13" s="334"/>
      <c r="ET13" s="334"/>
      <c r="EU13" s="334"/>
      <c r="EV13" s="334"/>
      <c r="EW13" s="334"/>
      <c r="EX13" s="334"/>
      <c r="EY13" s="334"/>
      <c r="EZ13" s="334"/>
      <c r="FA13" s="334"/>
      <c r="FB13" s="334"/>
      <c r="FC13" s="334"/>
      <c r="FD13" s="334"/>
      <c r="FE13" s="334"/>
      <c r="FF13" s="334"/>
      <c r="FG13" s="334"/>
      <c r="FH13" s="334"/>
      <c r="FI13" s="334"/>
      <c r="FJ13" s="334"/>
      <c r="FK13" s="334"/>
      <c r="FL13" s="334"/>
      <c r="FM13" s="334"/>
      <c r="FN13" s="334"/>
      <c r="FO13" s="334"/>
      <c r="FP13" s="334"/>
      <c r="FQ13" s="334"/>
      <c r="FR13" s="334"/>
      <c r="FS13" s="334"/>
      <c r="FT13" s="334"/>
      <c r="FU13" s="334"/>
      <c r="FV13" s="334"/>
      <c r="FW13" s="334"/>
      <c r="FX13" s="334"/>
      <c r="FY13" s="334"/>
      <c r="FZ13" s="334"/>
      <c r="GA13" s="334"/>
      <c r="GB13" s="334"/>
      <c r="GC13" s="334"/>
      <c r="GD13" s="334"/>
      <c r="GE13" s="334"/>
      <c r="GF13" s="334"/>
      <c r="GG13" s="334"/>
      <c r="GH13" s="334"/>
      <c r="GI13" s="334"/>
      <c r="GJ13" s="334"/>
      <c r="GK13" s="334"/>
      <c r="GL13" s="334"/>
      <c r="GM13" s="334"/>
      <c r="GN13" s="334"/>
      <c r="GO13" s="334"/>
      <c r="GP13" s="334"/>
      <c r="GQ13" s="334"/>
      <c r="GR13" s="334"/>
      <c r="GS13" s="334"/>
      <c r="GT13" s="334"/>
      <c r="GU13" s="334"/>
      <c r="GV13" s="334"/>
      <c r="GW13" s="334"/>
      <c r="GX13" s="334"/>
      <c r="GY13" s="334"/>
      <c r="GZ13" s="334"/>
      <c r="HA13" s="334"/>
      <c r="HB13" s="334"/>
      <c r="HC13" s="334"/>
      <c r="HD13" s="334"/>
      <c r="HE13" s="334"/>
      <c r="HF13" s="334"/>
      <c r="HG13" s="334"/>
      <c r="HH13" s="334"/>
      <c r="HI13" s="334"/>
      <c r="HJ13" s="334"/>
      <c r="HK13" s="334"/>
      <c r="HL13" s="334"/>
      <c r="HM13" s="334"/>
      <c r="HN13" s="334"/>
      <c r="HO13" s="334"/>
      <c r="HP13" s="334"/>
      <c r="HQ13" s="334"/>
      <c r="HR13" s="334"/>
      <c r="HS13" s="334"/>
      <c r="HT13" s="334"/>
      <c r="HU13" s="334"/>
      <c r="HV13" s="334"/>
      <c r="HW13" s="334"/>
      <c r="HX13" s="334"/>
      <c r="HY13" s="334"/>
      <c r="HZ13" s="334"/>
      <c r="IA13" s="334"/>
      <c r="IB13" s="334"/>
    </row>
    <row r="14" s="331" customFormat="1" ht="18" customHeight="1" spans="1:236">
      <c r="A14" s="346">
        <v>50204</v>
      </c>
      <c r="B14" s="237" t="s">
        <v>1245</v>
      </c>
      <c r="C14" s="233">
        <v>463</v>
      </c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4"/>
      <c r="AU14" s="334"/>
      <c r="AV14" s="334"/>
      <c r="AW14" s="334"/>
      <c r="AX14" s="334"/>
      <c r="AY14" s="334"/>
      <c r="AZ14" s="334"/>
      <c r="BA14" s="334"/>
      <c r="BB14" s="334"/>
      <c r="BC14" s="334"/>
      <c r="BD14" s="334"/>
      <c r="BE14" s="334"/>
      <c r="BF14" s="334"/>
      <c r="BG14" s="334"/>
      <c r="BH14" s="334"/>
      <c r="BI14" s="334"/>
      <c r="BJ14" s="334"/>
      <c r="BK14" s="334"/>
      <c r="BL14" s="334"/>
      <c r="BM14" s="334"/>
      <c r="BN14" s="334"/>
      <c r="BO14" s="334"/>
      <c r="BP14" s="334"/>
      <c r="BQ14" s="334"/>
      <c r="BR14" s="334"/>
      <c r="BS14" s="334"/>
      <c r="BT14" s="334"/>
      <c r="BU14" s="334"/>
      <c r="BV14" s="334"/>
      <c r="BW14" s="334"/>
      <c r="BX14" s="334"/>
      <c r="BY14" s="334"/>
      <c r="BZ14" s="334"/>
      <c r="CA14" s="334"/>
      <c r="CB14" s="334"/>
      <c r="CC14" s="334"/>
      <c r="CD14" s="334"/>
      <c r="CE14" s="334"/>
      <c r="CF14" s="334"/>
      <c r="CG14" s="334"/>
      <c r="CH14" s="334"/>
      <c r="CI14" s="334"/>
      <c r="CJ14" s="334"/>
      <c r="CK14" s="334"/>
      <c r="CL14" s="334"/>
      <c r="CM14" s="334"/>
      <c r="CN14" s="334"/>
      <c r="CO14" s="334"/>
      <c r="CP14" s="334"/>
      <c r="CQ14" s="334"/>
      <c r="CR14" s="334"/>
      <c r="CS14" s="334"/>
      <c r="CT14" s="334"/>
      <c r="CU14" s="334"/>
      <c r="CV14" s="334"/>
      <c r="CW14" s="334"/>
      <c r="CX14" s="334"/>
      <c r="CY14" s="334"/>
      <c r="CZ14" s="334"/>
      <c r="DA14" s="334"/>
      <c r="DB14" s="334"/>
      <c r="DC14" s="334"/>
      <c r="DD14" s="334"/>
      <c r="DE14" s="334"/>
      <c r="DF14" s="334"/>
      <c r="DG14" s="334"/>
      <c r="DH14" s="334"/>
      <c r="DI14" s="334"/>
      <c r="DJ14" s="334"/>
      <c r="DK14" s="334"/>
      <c r="DL14" s="334"/>
      <c r="DM14" s="334"/>
      <c r="DN14" s="334"/>
      <c r="DO14" s="334"/>
      <c r="DP14" s="334"/>
      <c r="DQ14" s="334"/>
      <c r="DR14" s="334"/>
      <c r="DS14" s="334"/>
      <c r="DT14" s="334"/>
      <c r="DU14" s="334"/>
      <c r="DV14" s="334"/>
      <c r="DW14" s="334"/>
      <c r="DX14" s="334"/>
      <c r="DY14" s="334"/>
      <c r="DZ14" s="334"/>
      <c r="EA14" s="334"/>
      <c r="EB14" s="334"/>
      <c r="EC14" s="334"/>
      <c r="ED14" s="334"/>
      <c r="EE14" s="334"/>
      <c r="EF14" s="334"/>
      <c r="EG14" s="334"/>
      <c r="EH14" s="334"/>
      <c r="EI14" s="334"/>
      <c r="EJ14" s="334"/>
      <c r="EK14" s="334"/>
      <c r="EL14" s="334"/>
      <c r="EM14" s="334"/>
      <c r="EN14" s="334"/>
      <c r="EO14" s="334"/>
      <c r="EP14" s="334"/>
      <c r="EQ14" s="334"/>
      <c r="ER14" s="334"/>
      <c r="ES14" s="334"/>
      <c r="ET14" s="334"/>
      <c r="EU14" s="334"/>
      <c r="EV14" s="334"/>
      <c r="EW14" s="334"/>
      <c r="EX14" s="334"/>
      <c r="EY14" s="334"/>
      <c r="EZ14" s="334"/>
      <c r="FA14" s="334"/>
      <c r="FB14" s="334"/>
      <c r="FC14" s="334"/>
      <c r="FD14" s="334"/>
      <c r="FE14" s="334"/>
      <c r="FF14" s="334"/>
      <c r="FG14" s="334"/>
      <c r="FH14" s="334"/>
      <c r="FI14" s="334"/>
      <c r="FJ14" s="334"/>
      <c r="FK14" s="334"/>
      <c r="FL14" s="334"/>
      <c r="FM14" s="334"/>
      <c r="FN14" s="334"/>
      <c r="FO14" s="334"/>
      <c r="FP14" s="334"/>
      <c r="FQ14" s="334"/>
      <c r="FR14" s="334"/>
      <c r="FS14" s="334"/>
      <c r="FT14" s="334"/>
      <c r="FU14" s="334"/>
      <c r="FV14" s="334"/>
      <c r="FW14" s="334"/>
      <c r="FX14" s="334"/>
      <c r="FY14" s="334"/>
      <c r="FZ14" s="334"/>
      <c r="GA14" s="334"/>
      <c r="GB14" s="334"/>
      <c r="GC14" s="334"/>
      <c r="GD14" s="334"/>
      <c r="GE14" s="334"/>
      <c r="GF14" s="334"/>
      <c r="GG14" s="334"/>
      <c r="GH14" s="334"/>
      <c r="GI14" s="334"/>
      <c r="GJ14" s="334"/>
      <c r="GK14" s="334"/>
      <c r="GL14" s="334"/>
      <c r="GM14" s="334"/>
      <c r="GN14" s="334"/>
      <c r="GO14" s="334"/>
      <c r="GP14" s="334"/>
      <c r="GQ14" s="334"/>
      <c r="GR14" s="334"/>
      <c r="GS14" s="334"/>
      <c r="GT14" s="334"/>
      <c r="GU14" s="334"/>
      <c r="GV14" s="334"/>
      <c r="GW14" s="334"/>
      <c r="GX14" s="334"/>
      <c r="GY14" s="334"/>
      <c r="GZ14" s="334"/>
      <c r="HA14" s="334"/>
      <c r="HB14" s="334"/>
      <c r="HC14" s="334"/>
      <c r="HD14" s="334"/>
      <c r="HE14" s="334"/>
      <c r="HF14" s="334"/>
      <c r="HG14" s="334"/>
      <c r="HH14" s="334"/>
      <c r="HI14" s="334"/>
      <c r="HJ14" s="334"/>
      <c r="HK14" s="334"/>
      <c r="HL14" s="334"/>
      <c r="HM14" s="334"/>
      <c r="HN14" s="334"/>
      <c r="HO14" s="334"/>
      <c r="HP14" s="334"/>
      <c r="HQ14" s="334"/>
      <c r="HR14" s="334"/>
      <c r="HS14" s="334"/>
      <c r="HT14" s="334"/>
      <c r="HU14" s="334"/>
      <c r="HV14" s="334"/>
      <c r="HW14" s="334"/>
      <c r="HX14" s="334"/>
      <c r="HY14" s="334"/>
      <c r="HZ14" s="334"/>
      <c r="IA14" s="334"/>
      <c r="IB14" s="334"/>
    </row>
    <row r="15" s="331" customFormat="1" ht="18" customHeight="1" spans="1:236">
      <c r="A15" s="346">
        <v>50205</v>
      </c>
      <c r="B15" s="237" t="s">
        <v>1246</v>
      </c>
      <c r="C15" s="233">
        <v>1134</v>
      </c>
      <c r="D15" s="334"/>
      <c r="E15" s="334"/>
      <c r="F15" s="334"/>
      <c r="G15" s="334"/>
      <c r="H15" s="334"/>
      <c r="I15" s="334"/>
      <c r="J15" s="334"/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334"/>
      <c r="V15" s="334"/>
      <c r="W15" s="334"/>
      <c r="X15" s="334"/>
      <c r="Y15" s="334"/>
      <c r="Z15" s="334"/>
      <c r="AA15" s="334"/>
      <c r="AB15" s="334"/>
      <c r="AC15" s="334"/>
      <c r="AD15" s="334"/>
      <c r="AE15" s="334"/>
      <c r="AF15" s="334"/>
      <c r="AG15" s="334"/>
      <c r="AH15" s="334"/>
      <c r="AI15" s="334"/>
      <c r="AJ15" s="334"/>
      <c r="AK15" s="334"/>
      <c r="AL15" s="334"/>
      <c r="AM15" s="334"/>
      <c r="AN15" s="334"/>
      <c r="AO15" s="334"/>
      <c r="AP15" s="334"/>
      <c r="AQ15" s="334"/>
      <c r="AR15" s="334"/>
      <c r="AS15" s="334"/>
      <c r="AT15" s="334"/>
      <c r="AU15" s="334"/>
      <c r="AV15" s="334"/>
      <c r="AW15" s="334"/>
      <c r="AX15" s="334"/>
      <c r="AY15" s="334"/>
      <c r="AZ15" s="334"/>
      <c r="BA15" s="334"/>
      <c r="BB15" s="334"/>
      <c r="BC15" s="334"/>
      <c r="BD15" s="334"/>
      <c r="BE15" s="334"/>
      <c r="BF15" s="334"/>
      <c r="BG15" s="334"/>
      <c r="BH15" s="334"/>
      <c r="BI15" s="334"/>
      <c r="BJ15" s="334"/>
      <c r="BK15" s="334"/>
      <c r="BL15" s="334"/>
      <c r="BM15" s="334"/>
      <c r="BN15" s="334"/>
      <c r="BO15" s="334"/>
      <c r="BP15" s="334"/>
      <c r="BQ15" s="334"/>
      <c r="BR15" s="334"/>
      <c r="BS15" s="334"/>
      <c r="BT15" s="334"/>
      <c r="BU15" s="334"/>
      <c r="BV15" s="334"/>
      <c r="BW15" s="334"/>
      <c r="BX15" s="334"/>
      <c r="BY15" s="334"/>
      <c r="BZ15" s="334"/>
      <c r="CA15" s="334"/>
      <c r="CB15" s="334"/>
      <c r="CC15" s="334"/>
      <c r="CD15" s="334"/>
      <c r="CE15" s="334"/>
      <c r="CF15" s="334"/>
      <c r="CG15" s="334"/>
      <c r="CH15" s="334"/>
      <c r="CI15" s="334"/>
      <c r="CJ15" s="334"/>
      <c r="CK15" s="334"/>
      <c r="CL15" s="334"/>
      <c r="CM15" s="334"/>
      <c r="CN15" s="334"/>
      <c r="CO15" s="334"/>
      <c r="CP15" s="334"/>
      <c r="CQ15" s="334"/>
      <c r="CR15" s="334"/>
      <c r="CS15" s="334"/>
      <c r="CT15" s="334"/>
      <c r="CU15" s="334"/>
      <c r="CV15" s="334"/>
      <c r="CW15" s="334"/>
      <c r="CX15" s="334"/>
      <c r="CY15" s="334"/>
      <c r="CZ15" s="334"/>
      <c r="DA15" s="334"/>
      <c r="DB15" s="334"/>
      <c r="DC15" s="334"/>
      <c r="DD15" s="334"/>
      <c r="DE15" s="334"/>
      <c r="DF15" s="334"/>
      <c r="DG15" s="334"/>
      <c r="DH15" s="334"/>
      <c r="DI15" s="334"/>
      <c r="DJ15" s="334"/>
      <c r="DK15" s="334"/>
      <c r="DL15" s="334"/>
      <c r="DM15" s="334"/>
      <c r="DN15" s="334"/>
      <c r="DO15" s="334"/>
      <c r="DP15" s="334"/>
      <c r="DQ15" s="334"/>
      <c r="DR15" s="334"/>
      <c r="DS15" s="334"/>
      <c r="DT15" s="334"/>
      <c r="DU15" s="334"/>
      <c r="DV15" s="334"/>
      <c r="DW15" s="334"/>
      <c r="DX15" s="334"/>
      <c r="DY15" s="334"/>
      <c r="DZ15" s="334"/>
      <c r="EA15" s="334"/>
      <c r="EB15" s="334"/>
      <c r="EC15" s="334"/>
      <c r="ED15" s="334"/>
      <c r="EE15" s="334"/>
      <c r="EF15" s="334"/>
      <c r="EG15" s="334"/>
      <c r="EH15" s="334"/>
      <c r="EI15" s="334"/>
      <c r="EJ15" s="334"/>
      <c r="EK15" s="334"/>
      <c r="EL15" s="334"/>
      <c r="EM15" s="334"/>
      <c r="EN15" s="334"/>
      <c r="EO15" s="334"/>
      <c r="EP15" s="334"/>
      <c r="EQ15" s="334"/>
      <c r="ER15" s="334"/>
      <c r="ES15" s="334"/>
      <c r="ET15" s="334"/>
      <c r="EU15" s="334"/>
      <c r="EV15" s="334"/>
      <c r="EW15" s="334"/>
      <c r="EX15" s="334"/>
      <c r="EY15" s="334"/>
      <c r="EZ15" s="334"/>
      <c r="FA15" s="334"/>
      <c r="FB15" s="334"/>
      <c r="FC15" s="334"/>
      <c r="FD15" s="334"/>
      <c r="FE15" s="334"/>
      <c r="FF15" s="334"/>
      <c r="FG15" s="334"/>
      <c r="FH15" s="334"/>
      <c r="FI15" s="334"/>
      <c r="FJ15" s="334"/>
      <c r="FK15" s="334"/>
      <c r="FL15" s="334"/>
      <c r="FM15" s="334"/>
      <c r="FN15" s="334"/>
      <c r="FO15" s="334"/>
      <c r="FP15" s="334"/>
      <c r="FQ15" s="334"/>
      <c r="FR15" s="334"/>
      <c r="FS15" s="334"/>
      <c r="FT15" s="334"/>
      <c r="FU15" s="334"/>
      <c r="FV15" s="334"/>
      <c r="FW15" s="334"/>
      <c r="FX15" s="334"/>
      <c r="FY15" s="334"/>
      <c r="FZ15" s="334"/>
      <c r="GA15" s="334"/>
      <c r="GB15" s="334"/>
      <c r="GC15" s="334"/>
      <c r="GD15" s="334"/>
      <c r="GE15" s="334"/>
      <c r="GF15" s="334"/>
      <c r="GG15" s="334"/>
      <c r="GH15" s="334"/>
      <c r="GI15" s="334"/>
      <c r="GJ15" s="334"/>
      <c r="GK15" s="334"/>
      <c r="GL15" s="334"/>
      <c r="GM15" s="334"/>
      <c r="GN15" s="334"/>
      <c r="GO15" s="334"/>
      <c r="GP15" s="334"/>
      <c r="GQ15" s="334"/>
      <c r="GR15" s="334"/>
      <c r="GS15" s="334"/>
      <c r="GT15" s="334"/>
      <c r="GU15" s="334"/>
      <c r="GV15" s="334"/>
      <c r="GW15" s="334"/>
      <c r="GX15" s="334"/>
      <c r="GY15" s="334"/>
      <c r="GZ15" s="334"/>
      <c r="HA15" s="334"/>
      <c r="HB15" s="334"/>
      <c r="HC15" s="334"/>
      <c r="HD15" s="334"/>
      <c r="HE15" s="334"/>
      <c r="HF15" s="334"/>
      <c r="HG15" s="334"/>
      <c r="HH15" s="334"/>
      <c r="HI15" s="334"/>
      <c r="HJ15" s="334"/>
      <c r="HK15" s="334"/>
      <c r="HL15" s="334"/>
      <c r="HM15" s="334"/>
      <c r="HN15" s="334"/>
      <c r="HO15" s="334"/>
      <c r="HP15" s="334"/>
      <c r="HQ15" s="334"/>
      <c r="HR15" s="334"/>
      <c r="HS15" s="334"/>
      <c r="HT15" s="334"/>
      <c r="HU15" s="334"/>
      <c r="HV15" s="334"/>
      <c r="HW15" s="334"/>
      <c r="HX15" s="334"/>
      <c r="HY15" s="334"/>
      <c r="HZ15" s="334"/>
      <c r="IA15" s="334"/>
      <c r="IB15" s="334"/>
    </row>
    <row r="16" s="331" customFormat="1" ht="18" customHeight="1" spans="1:236">
      <c r="A16" s="346">
        <v>50206</v>
      </c>
      <c r="B16" s="237" t="s">
        <v>1247</v>
      </c>
      <c r="C16" s="233">
        <v>97</v>
      </c>
      <c r="D16" s="334"/>
      <c r="E16" s="334"/>
      <c r="F16" s="334"/>
      <c r="G16" s="334"/>
      <c r="H16" s="334"/>
      <c r="I16" s="334"/>
      <c r="J16" s="334"/>
      <c r="K16" s="334"/>
      <c r="L16" s="334"/>
      <c r="M16" s="334"/>
      <c r="N16" s="334"/>
      <c r="O16" s="334"/>
      <c r="P16" s="334"/>
      <c r="Q16" s="334"/>
      <c r="R16" s="334"/>
      <c r="S16" s="334"/>
      <c r="T16" s="334"/>
      <c r="U16" s="334"/>
      <c r="V16" s="334"/>
      <c r="W16" s="334"/>
      <c r="X16" s="334"/>
      <c r="Y16" s="334"/>
      <c r="Z16" s="334"/>
      <c r="AA16" s="334"/>
      <c r="AB16" s="334"/>
      <c r="AC16" s="334"/>
      <c r="AD16" s="334"/>
      <c r="AE16" s="334"/>
      <c r="AF16" s="334"/>
      <c r="AG16" s="334"/>
      <c r="AH16" s="334"/>
      <c r="AI16" s="334"/>
      <c r="AJ16" s="334"/>
      <c r="AK16" s="334"/>
      <c r="AL16" s="334"/>
      <c r="AM16" s="334"/>
      <c r="AN16" s="334"/>
      <c r="AO16" s="334"/>
      <c r="AP16" s="334"/>
      <c r="AQ16" s="334"/>
      <c r="AR16" s="334"/>
      <c r="AS16" s="334"/>
      <c r="AT16" s="334"/>
      <c r="AU16" s="334"/>
      <c r="AV16" s="334"/>
      <c r="AW16" s="334"/>
      <c r="AX16" s="334"/>
      <c r="AY16" s="334"/>
      <c r="AZ16" s="334"/>
      <c r="BA16" s="334"/>
      <c r="BB16" s="334"/>
      <c r="BC16" s="334"/>
      <c r="BD16" s="334"/>
      <c r="BE16" s="334"/>
      <c r="BF16" s="334"/>
      <c r="BG16" s="334"/>
      <c r="BH16" s="334"/>
      <c r="BI16" s="334"/>
      <c r="BJ16" s="334"/>
      <c r="BK16" s="334"/>
      <c r="BL16" s="334"/>
      <c r="BM16" s="334"/>
      <c r="BN16" s="334"/>
      <c r="BO16" s="334"/>
      <c r="BP16" s="334"/>
      <c r="BQ16" s="334"/>
      <c r="BR16" s="334"/>
      <c r="BS16" s="334"/>
      <c r="BT16" s="334"/>
      <c r="BU16" s="334"/>
      <c r="BV16" s="334"/>
      <c r="BW16" s="334"/>
      <c r="BX16" s="334"/>
      <c r="BY16" s="334"/>
      <c r="BZ16" s="334"/>
      <c r="CA16" s="334"/>
      <c r="CB16" s="334"/>
      <c r="CC16" s="334"/>
      <c r="CD16" s="334"/>
      <c r="CE16" s="334"/>
      <c r="CF16" s="334"/>
      <c r="CG16" s="334"/>
      <c r="CH16" s="334"/>
      <c r="CI16" s="334"/>
      <c r="CJ16" s="334"/>
      <c r="CK16" s="334"/>
      <c r="CL16" s="334"/>
      <c r="CM16" s="334"/>
      <c r="CN16" s="334"/>
      <c r="CO16" s="334"/>
      <c r="CP16" s="334"/>
      <c r="CQ16" s="334"/>
      <c r="CR16" s="334"/>
      <c r="CS16" s="334"/>
      <c r="CT16" s="334"/>
      <c r="CU16" s="334"/>
      <c r="CV16" s="334"/>
      <c r="CW16" s="334"/>
      <c r="CX16" s="334"/>
      <c r="CY16" s="334"/>
      <c r="CZ16" s="334"/>
      <c r="DA16" s="334"/>
      <c r="DB16" s="334"/>
      <c r="DC16" s="334"/>
      <c r="DD16" s="334"/>
      <c r="DE16" s="334"/>
      <c r="DF16" s="334"/>
      <c r="DG16" s="334"/>
      <c r="DH16" s="334"/>
      <c r="DI16" s="334"/>
      <c r="DJ16" s="334"/>
      <c r="DK16" s="334"/>
      <c r="DL16" s="334"/>
      <c r="DM16" s="334"/>
      <c r="DN16" s="334"/>
      <c r="DO16" s="334"/>
      <c r="DP16" s="334"/>
      <c r="DQ16" s="334"/>
      <c r="DR16" s="334"/>
      <c r="DS16" s="334"/>
      <c r="DT16" s="334"/>
      <c r="DU16" s="334"/>
      <c r="DV16" s="334"/>
      <c r="DW16" s="334"/>
      <c r="DX16" s="334"/>
      <c r="DY16" s="334"/>
      <c r="DZ16" s="334"/>
      <c r="EA16" s="334"/>
      <c r="EB16" s="334"/>
      <c r="EC16" s="334"/>
      <c r="ED16" s="334"/>
      <c r="EE16" s="334"/>
      <c r="EF16" s="334"/>
      <c r="EG16" s="334"/>
      <c r="EH16" s="334"/>
      <c r="EI16" s="334"/>
      <c r="EJ16" s="334"/>
      <c r="EK16" s="334"/>
      <c r="EL16" s="334"/>
      <c r="EM16" s="334"/>
      <c r="EN16" s="334"/>
      <c r="EO16" s="334"/>
      <c r="EP16" s="334"/>
      <c r="EQ16" s="334"/>
      <c r="ER16" s="334"/>
      <c r="ES16" s="334"/>
      <c r="ET16" s="334"/>
      <c r="EU16" s="334"/>
      <c r="EV16" s="334"/>
      <c r="EW16" s="334"/>
      <c r="EX16" s="334"/>
      <c r="EY16" s="334"/>
      <c r="EZ16" s="334"/>
      <c r="FA16" s="334"/>
      <c r="FB16" s="334"/>
      <c r="FC16" s="334"/>
      <c r="FD16" s="334"/>
      <c r="FE16" s="334"/>
      <c r="FF16" s="334"/>
      <c r="FG16" s="334"/>
      <c r="FH16" s="334"/>
      <c r="FI16" s="334"/>
      <c r="FJ16" s="334"/>
      <c r="FK16" s="334"/>
      <c r="FL16" s="334"/>
      <c r="FM16" s="334"/>
      <c r="FN16" s="334"/>
      <c r="FO16" s="334"/>
      <c r="FP16" s="334"/>
      <c r="FQ16" s="334"/>
      <c r="FR16" s="334"/>
      <c r="FS16" s="334"/>
      <c r="FT16" s="334"/>
      <c r="FU16" s="334"/>
      <c r="FV16" s="334"/>
      <c r="FW16" s="334"/>
      <c r="FX16" s="334"/>
      <c r="FY16" s="334"/>
      <c r="FZ16" s="334"/>
      <c r="GA16" s="334"/>
      <c r="GB16" s="334"/>
      <c r="GC16" s="334"/>
      <c r="GD16" s="334"/>
      <c r="GE16" s="334"/>
      <c r="GF16" s="334"/>
      <c r="GG16" s="334"/>
      <c r="GH16" s="334"/>
      <c r="GI16" s="334"/>
      <c r="GJ16" s="334"/>
      <c r="GK16" s="334"/>
      <c r="GL16" s="334"/>
      <c r="GM16" s="334"/>
      <c r="GN16" s="334"/>
      <c r="GO16" s="334"/>
      <c r="GP16" s="334"/>
      <c r="GQ16" s="334"/>
      <c r="GR16" s="334"/>
      <c r="GS16" s="334"/>
      <c r="GT16" s="334"/>
      <c r="GU16" s="334"/>
      <c r="GV16" s="334"/>
      <c r="GW16" s="334"/>
      <c r="GX16" s="334"/>
      <c r="GY16" s="334"/>
      <c r="GZ16" s="334"/>
      <c r="HA16" s="334"/>
      <c r="HB16" s="334"/>
      <c r="HC16" s="334"/>
      <c r="HD16" s="334"/>
      <c r="HE16" s="334"/>
      <c r="HF16" s="334"/>
      <c r="HG16" s="334"/>
      <c r="HH16" s="334"/>
      <c r="HI16" s="334"/>
      <c r="HJ16" s="334"/>
      <c r="HK16" s="334"/>
      <c r="HL16" s="334"/>
      <c r="HM16" s="334"/>
      <c r="HN16" s="334"/>
      <c r="HO16" s="334"/>
      <c r="HP16" s="334"/>
      <c r="HQ16" s="334"/>
      <c r="HR16" s="334"/>
      <c r="HS16" s="334"/>
      <c r="HT16" s="334"/>
      <c r="HU16" s="334"/>
      <c r="HV16" s="334"/>
      <c r="HW16" s="334"/>
      <c r="HX16" s="334"/>
      <c r="HY16" s="334"/>
      <c r="HZ16" s="334"/>
      <c r="IA16" s="334"/>
      <c r="IB16" s="334"/>
    </row>
    <row r="17" ht="18" customHeight="1" spans="1:3">
      <c r="A17" s="346">
        <v>50207</v>
      </c>
      <c r="B17" s="237" t="s">
        <v>1248</v>
      </c>
      <c r="C17" s="233">
        <v>9</v>
      </c>
    </row>
    <row r="18" ht="18" customHeight="1" spans="1:3">
      <c r="A18" s="346">
        <v>50208</v>
      </c>
      <c r="B18" s="237" t="s">
        <v>1249</v>
      </c>
      <c r="C18" s="233">
        <v>239</v>
      </c>
    </row>
    <row r="19" ht="18" customHeight="1" spans="1:3">
      <c r="A19" s="346">
        <v>50209</v>
      </c>
      <c r="B19" s="237" t="s">
        <v>1250</v>
      </c>
      <c r="C19" s="233">
        <v>203</v>
      </c>
    </row>
    <row r="20" ht="18" customHeight="1" spans="1:3">
      <c r="A20" s="346">
        <v>50299</v>
      </c>
      <c r="B20" s="237" t="s">
        <v>1251</v>
      </c>
      <c r="C20" s="233">
        <v>20217</v>
      </c>
    </row>
    <row r="21" ht="18" customHeight="1" spans="1:3">
      <c r="A21" s="346">
        <v>503</v>
      </c>
      <c r="B21" s="232" t="s">
        <v>1252</v>
      </c>
      <c r="C21" s="238">
        <f>SUM(C22:C28)</f>
        <v>94927</v>
      </c>
    </row>
    <row r="22" ht="18" customHeight="1" spans="1:3">
      <c r="A22" s="346">
        <v>50301</v>
      </c>
      <c r="B22" s="237" t="s">
        <v>1253</v>
      </c>
      <c r="C22" s="233">
        <v>0</v>
      </c>
    </row>
    <row r="23" ht="18" customHeight="1" spans="1:3">
      <c r="A23" s="346">
        <v>50302</v>
      </c>
      <c r="B23" s="237" t="s">
        <v>1254</v>
      </c>
      <c r="C23" s="233">
        <v>9143</v>
      </c>
    </row>
    <row r="24" ht="18" customHeight="1" spans="1:3">
      <c r="A24" s="346">
        <v>50303</v>
      </c>
      <c r="B24" s="237" t="s">
        <v>1255</v>
      </c>
      <c r="C24" s="233">
        <v>0</v>
      </c>
    </row>
    <row r="25" ht="18" customHeight="1" spans="1:3">
      <c r="A25" s="346">
        <v>50305</v>
      </c>
      <c r="B25" s="237" t="s">
        <v>1256</v>
      </c>
      <c r="C25" s="233">
        <v>0</v>
      </c>
    </row>
    <row r="26" ht="18" customHeight="1" spans="1:3">
      <c r="A26" s="346">
        <v>50306</v>
      </c>
      <c r="B26" s="237" t="s">
        <v>1257</v>
      </c>
      <c r="C26" s="233">
        <v>403</v>
      </c>
    </row>
    <row r="27" ht="18" customHeight="1" spans="1:3">
      <c r="A27" s="346">
        <v>50307</v>
      </c>
      <c r="B27" s="237" t="s">
        <v>1258</v>
      </c>
      <c r="C27" s="233">
        <v>0</v>
      </c>
    </row>
    <row r="28" ht="18" customHeight="1" spans="1:3">
      <c r="A28" s="346">
        <v>50399</v>
      </c>
      <c r="B28" s="237" t="s">
        <v>1259</v>
      </c>
      <c r="C28" s="233">
        <v>85381</v>
      </c>
    </row>
    <row r="29" ht="18" customHeight="1" spans="1:3">
      <c r="A29" s="346">
        <v>504</v>
      </c>
      <c r="B29" s="232" t="s">
        <v>1260</v>
      </c>
      <c r="C29" s="238">
        <f>SUM(C30:C35)</f>
        <v>10391</v>
      </c>
    </row>
    <row r="30" ht="18" customHeight="1" spans="1:3">
      <c r="A30" s="346">
        <v>50401</v>
      </c>
      <c r="B30" s="237" t="s">
        <v>1253</v>
      </c>
      <c r="C30" s="233">
        <v>238</v>
      </c>
    </row>
    <row r="31" ht="18" customHeight="1" spans="1:3">
      <c r="A31" s="346">
        <v>50402</v>
      </c>
      <c r="B31" s="237" t="s">
        <v>1254</v>
      </c>
      <c r="C31" s="233">
        <v>10153</v>
      </c>
    </row>
    <row r="32" ht="18" customHeight="1" spans="1:3">
      <c r="A32" s="346">
        <v>50403</v>
      </c>
      <c r="B32" s="237" t="s">
        <v>1255</v>
      </c>
      <c r="C32" s="233">
        <v>0</v>
      </c>
    </row>
    <row r="33" ht="18" customHeight="1" spans="1:3">
      <c r="A33" s="346">
        <v>50404</v>
      </c>
      <c r="B33" s="237" t="s">
        <v>1257</v>
      </c>
      <c r="C33" s="233">
        <v>0</v>
      </c>
    </row>
    <row r="34" ht="18" customHeight="1" spans="1:3">
      <c r="A34" s="346">
        <v>50405</v>
      </c>
      <c r="B34" s="237" t="s">
        <v>1258</v>
      </c>
      <c r="C34" s="233">
        <v>0</v>
      </c>
    </row>
    <row r="35" ht="18" customHeight="1" spans="1:3">
      <c r="A35" s="346">
        <v>50499</v>
      </c>
      <c r="B35" s="237" t="s">
        <v>1259</v>
      </c>
      <c r="C35" s="233">
        <v>0</v>
      </c>
    </row>
    <row r="36" ht="18" customHeight="1" spans="1:3">
      <c r="A36" s="346">
        <v>505</v>
      </c>
      <c r="B36" s="232" t="s">
        <v>1261</v>
      </c>
      <c r="C36" s="238">
        <f>SUM(C37:C39)</f>
        <v>201509</v>
      </c>
    </row>
    <row r="37" ht="18" customHeight="1" spans="1:3">
      <c r="A37" s="346">
        <v>50501</v>
      </c>
      <c r="B37" s="237" t="s">
        <v>1262</v>
      </c>
      <c r="C37" s="233">
        <v>164122</v>
      </c>
    </row>
    <row r="38" ht="18" customHeight="1" spans="1:3">
      <c r="A38" s="346">
        <v>50502</v>
      </c>
      <c r="B38" s="237" t="s">
        <v>1263</v>
      </c>
      <c r="C38" s="233">
        <v>37387</v>
      </c>
    </row>
    <row r="39" ht="18" customHeight="1" spans="1:3">
      <c r="A39" s="346">
        <v>50599</v>
      </c>
      <c r="B39" s="237" t="s">
        <v>1264</v>
      </c>
      <c r="C39" s="233">
        <v>0</v>
      </c>
    </row>
    <row r="40" ht="18" customHeight="1" spans="1:3">
      <c r="A40" s="346">
        <v>506</v>
      </c>
      <c r="B40" s="232" t="s">
        <v>1265</v>
      </c>
      <c r="C40" s="238">
        <f>SUM(C41:C42)</f>
        <v>57365</v>
      </c>
    </row>
    <row r="41" ht="18" customHeight="1" spans="1:3">
      <c r="A41" s="346">
        <v>50601</v>
      </c>
      <c r="B41" s="237" t="s">
        <v>1266</v>
      </c>
      <c r="C41" s="233">
        <v>28648</v>
      </c>
    </row>
    <row r="42" ht="18" customHeight="1" spans="1:3">
      <c r="A42" s="346">
        <v>50602</v>
      </c>
      <c r="B42" s="237" t="s">
        <v>1267</v>
      </c>
      <c r="C42" s="233">
        <v>28717</v>
      </c>
    </row>
    <row r="43" ht="18" customHeight="1" spans="1:3">
      <c r="A43" s="346">
        <v>507</v>
      </c>
      <c r="B43" s="232" t="s">
        <v>1268</v>
      </c>
      <c r="C43" s="238">
        <f>SUM(C44:C46)</f>
        <v>15945</v>
      </c>
    </row>
    <row r="44" ht="18" customHeight="1" spans="1:3">
      <c r="A44" s="346">
        <v>50701</v>
      </c>
      <c r="B44" s="237" t="s">
        <v>1269</v>
      </c>
      <c r="C44" s="233">
        <v>4178</v>
      </c>
    </row>
    <row r="45" ht="18" customHeight="1" spans="1:3">
      <c r="A45" s="346">
        <v>50702</v>
      </c>
      <c r="B45" s="237" t="s">
        <v>1270</v>
      </c>
      <c r="C45" s="233">
        <v>7523</v>
      </c>
    </row>
    <row r="46" ht="18" customHeight="1" spans="1:3">
      <c r="A46" s="346">
        <v>50799</v>
      </c>
      <c r="B46" s="237" t="s">
        <v>1271</v>
      </c>
      <c r="C46" s="233">
        <v>4244</v>
      </c>
    </row>
    <row r="47" ht="18" customHeight="1" spans="1:3">
      <c r="A47" s="346">
        <v>508</v>
      </c>
      <c r="B47" s="232" t="s">
        <v>1272</v>
      </c>
      <c r="C47" s="233">
        <v>0</v>
      </c>
    </row>
    <row r="48" ht="18" customHeight="1" spans="1:3">
      <c r="A48" s="346">
        <v>50803</v>
      </c>
      <c r="B48" s="237" t="s">
        <v>1273</v>
      </c>
      <c r="C48" s="233">
        <v>0</v>
      </c>
    </row>
    <row r="49" ht="18" customHeight="1" spans="1:3">
      <c r="A49" s="346">
        <v>50804</v>
      </c>
      <c r="B49" s="237" t="s">
        <v>1274</v>
      </c>
      <c r="C49" s="233">
        <v>0</v>
      </c>
    </row>
    <row r="50" ht="18" customHeight="1" spans="1:3">
      <c r="A50" s="346">
        <v>50805</v>
      </c>
      <c r="B50" s="237" t="s">
        <v>1275</v>
      </c>
      <c r="C50" s="233">
        <v>0</v>
      </c>
    </row>
    <row r="51" ht="18" customHeight="1" spans="1:3">
      <c r="A51" s="346">
        <v>50899</v>
      </c>
      <c r="B51" s="237" t="s">
        <v>1276</v>
      </c>
      <c r="C51" s="233">
        <v>0</v>
      </c>
    </row>
    <row r="52" ht="18" customHeight="1" spans="1:3">
      <c r="A52" s="346">
        <v>509</v>
      </c>
      <c r="B52" s="232" t="s">
        <v>1277</v>
      </c>
      <c r="C52" s="238">
        <f>SUM(C53:C57)</f>
        <v>94117</v>
      </c>
    </row>
    <row r="53" ht="18" customHeight="1" spans="1:3">
      <c r="A53" s="346">
        <v>50901</v>
      </c>
      <c r="B53" s="237" t="s">
        <v>1278</v>
      </c>
      <c r="C53" s="233">
        <v>54523</v>
      </c>
    </row>
    <row r="54" ht="18" customHeight="1" spans="1:3">
      <c r="A54" s="346">
        <v>50902</v>
      </c>
      <c r="B54" s="237" t="s">
        <v>1279</v>
      </c>
      <c r="C54" s="233">
        <v>1942</v>
      </c>
    </row>
    <row r="55" ht="18" customHeight="1" spans="1:3">
      <c r="A55" s="346">
        <v>50903</v>
      </c>
      <c r="B55" s="237" t="s">
        <v>1280</v>
      </c>
      <c r="C55" s="233">
        <v>8851</v>
      </c>
    </row>
    <row r="56" ht="18" customHeight="1" spans="1:3">
      <c r="A56" s="346">
        <v>50905</v>
      </c>
      <c r="B56" s="237" t="s">
        <v>1281</v>
      </c>
      <c r="C56" s="233">
        <v>77</v>
      </c>
    </row>
    <row r="57" ht="18" customHeight="1" spans="1:3">
      <c r="A57" s="346">
        <v>50999</v>
      </c>
      <c r="B57" s="237" t="s">
        <v>1282</v>
      </c>
      <c r="C57" s="233">
        <v>28724</v>
      </c>
    </row>
    <row r="58" ht="18" customHeight="1" spans="1:3">
      <c r="A58" s="346">
        <v>510</v>
      </c>
      <c r="B58" s="232" t="s">
        <v>1283</v>
      </c>
      <c r="C58" s="238">
        <f>SUM(C59:C61)</f>
        <v>1651</v>
      </c>
    </row>
    <row r="59" ht="18" customHeight="1" spans="1:3">
      <c r="A59" s="346">
        <v>51002</v>
      </c>
      <c r="B59" s="237" t="s">
        <v>1284</v>
      </c>
      <c r="C59" s="233">
        <v>1536</v>
      </c>
    </row>
    <row r="60" ht="18" customHeight="1" spans="1:3">
      <c r="A60" s="346">
        <v>51003</v>
      </c>
      <c r="B60" s="237" t="s">
        <v>1285</v>
      </c>
      <c r="C60" s="233">
        <v>0</v>
      </c>
    </row>
    <row r="61" ht="18" customHeight="1" spans="1:3">
      <c r="A61" s="346">
        <v>51004</v>
      </c>
      <c r="B61" s="348" t="s">
        <v>1286</v>
      </c>
      <c r="C61" s="233">
        <v>115</v>
      </c>
    </row>
    <row r="62" ht="18" customHeight="1" spans="1:3">
      <c r="A62" s="346">
        <v>511</v>
      </c>
      <c r="B62" s="232" t="s">
        <v>1287</v>
      </c>
      <c r="C62" s="238">
        <f>SUM(C63:C66)</f>
        <v>32791</v>
      </c>
    </row>
    <row r="63" ht="18" customHeight="1" spans="1:3">
      <c r="A63" s="346">
        <v>51101</v>
      </c>
      <c r="B63" s="237" t="s">
        <v>1288</v>
      </c>
      <c r="C63" s="233">
        <v>32548</v>
      </c>
    </row>
    <row r="64" ht="18" customHeight="1" spans="1:3">
      <c r="A64" s="346">
        <v>51102</v>
      </c>
      <c r="B64" s="237" t="s">
        <v>1289</v>
      </c>
      <c r="C64" s="233">
        <v>111</v>
      </c>
    </row>
    <row r="65" ht="18" customHeight="1" spans="1:3">
      <c r="A65" s="346">
        <v>51103</v>
      </c>
      <c r="B65" s="237" t="s">
        <v>1290</v>
      </c>
      <c r="C65" s="233">
        <v>132</v>
      </c>
    </row>
    <row r="66" ht="18" customHeight="1" spans="1:3">
      <c r="A66" s="346">
        <v>51104</v>
      </c>
      <c r="B66" s="237" t="s">
        <v>1291</v>
      </c>
      <c r="C66" s="233">
        <v>0</v>
      </c>
    </row>
    <row r="67" ht="18" customHeight="1" spans="1:3">
      <c r="A67" s="346"/>
      <c r="B67" s="232" t="s">
        <v>1292</v>
      </c>
      <c r="C67" s="233"/>
    </row>
    <row r="68" ht="18" customHeight="1" spans="1:3">
      <c r="A68" s="346"/>
      <c r="B68" s="237" t="s">
        <v>1293</v>
      </c>
      <c r="C68" s="233"/>
    </row>
    <row r="69" ht="18" customHeight="1" spans="1:3">
      <c r="A69" s="346"/>
      <c r="B69" s="237" t="s">
        <v>1294</v>
      </c>
      <c r="C69" s="233"/>
    </row>
    <row r="70" ht="18" customHeight="1" spans="1:3">
      <c r="A70" s="346">
        <v>599</v>
      </c>
      <c r="B70" s="232" t="s">
        <v>1295</v>
      </c>
      <c r="C70" s="233">
        <v>0</v>
      </c>
    </row>
    <row r="71" ht="18" customHeight="1" spans="1:3">
      <c r="A71" s="346">
        <v>59907</v>
      </c>
      <c r="B71" s="237" t="s">
        <v>1296</v>
      </c>
      <c r="C71" s="233">
        <v>0</v>
      </c>
    </row>
    <row r="72" ht="18" customHeight="1" spans="1:3">
      <c r="A72" s="346">
        <v>59908</v>
      </c>
      <c r="B72" s="349" t="s">
        <v>1297</v>
      </c>
      <c r="C72" s="233">
        <v>0</v>
      </c>
    </row>
    <row r="73" ht="18" customHeight="1" spans="1:3">
      <c r="A73" s="346">
        <v>59909</v>
      </c>
      <c r="B73" s="237" t="s">
        <v>1298</v>
      </c>
      <c r="C73" s="233">
        <v>0</v>
      </c>
    </row>
    <row r="74" ht="18" customHeight="1" spans="1:3">
      <c r="A74" s="346">
        <v>59910</v>
      </c>
      <c r="B74" s="237" t="s">
        <v>1299</v>
      </c>
      <c r="C74" s="233">
        <v>0</v>
      </c>
    </row>
    <row r="75" ht="18" customHeight="1" spans="1:3">
      <c r="A75" s="346">
        <v>59999</v>
      </c>
      <c r="B75" s="237" t="s">
        <v>1300</v>
      </c>
      <c r="C75" s="233">
        <v>0</v>
      </c>
    </row>
    <row r="76" ht="18" customHeight="1" spans="2:3">
      <c r="B76" s="350" t="s">
        <v>1301</v>
      </c>
      <c r="C76" s="351">
        <f>C5+C10+C21+C29+C36+C40+C43+C47+C52+C58+C62+C67+C70</f>
        <v>590203</v>
      </c>
    </row>
    <row r="77" ht="18" customHeight="1"/>
    <row r="78" ht="18" customHeight="1"/>
    <row r="79" ht="18" customHeight="1"/>
    <row r="80" ht="24" customHeight="1"/>
    <row r="81" ht="24" customHeight="1"/>
    <row r="82" ht="24" customHeight="1"/>
    <row r="83" ht="24" customHeight="1"/>
  </sheetData>
  <mergeCells count="1">
    <mergeCell ref="B2:C2"/>
  </mergeCells>
  <printOptions horizontalCentered="1"/>
  <pageMargins left="0.590277777777778" right="0.590277777777778" top="0.786805555555556" bottom="0.786805555555556" header="0.590277777777778" footer="0.393055555555556"/>
  <pageSetup paperSize="9" firstPageNumber="0" fitToHeight="0" orientation="portrait" blackAndWhite="1" useFirstPageNumber="1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5"/>
  </sheetPr>
  <dimension ref="A1:HZ83"/>
  <sheetViews>
    <sheetView showZeros="0" view="pageBreakPreview" zoomScaleNormal="85" zoomScaleSheetLayoutView="100" topLeftCell="B1" workbookViewId="0">
      <selection activeCell="B2" sqref="B2:C2"/>
    </sheetView>
  </sheetViews>
  <sheetFormatPr defaultColWidth="10.0666666666667" defaultRowHeight="13.5"/>
  <cols>
    <col min="1" max="1" width="7.5" style="334" hidden="1" customWidth="1"/>
    <col min="2" max="2" width="57.6333333333333" style="335" customWidth="1"/>
    <col min="3" max="3" width="33.8833333333333" style="336" customWidth="1"/>
    <col min="4" max="4" width="8.81666666666667" style="334" customWidth="1"/>
    <col min="5" max="16384" width="10.0666666666667" style="334"/>
  </cols>
  <sheetData>
    <row r="1" s="327" customFormat="1" ht="24" customHeight="1" spans="2:234">
      <c r="B1" s="337" t="s">
        <v>1302</v>
      </c>
      <c r="C1" s="338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39"/>
      <c r="AP1" s="339"/>
      <c r="AQ1" s="339"/>
      <c r="AR1" s="339"/>
      <c r="AS1" s="339"/>
      <c r="AT1" s="339"/>
      <c r="AU1" s="339"/>
      <c r="AV1" s="339"/>
      <c r="AW1" s="339"/>
      <c r="AX1" s="339"/>
      <c r="AY1" s="339"/>
      <c r="AZ1" s="339"/>
      <c r="BA1" s="339"/>
      <c r="BB1" s="339"/>
      <c r="BC1" s="339"/>
      <c r="BD1" s="339"/>
      <c r="BE1" s="339"/>
      <c r="BF1" s="339"/>
      <c r="BG1" s="339"/>
      <c r="BH1" s="339"/>
      <c r="BI1" s="339"/>
      <c r="BJ1" s="339"/>
      <c r="BK1" s="339"/>
      <c r="BL1" s="339"/>
      <c r="BM1" s="339"/>
      <c r="BN1" s="339"/>
      <c r="BO1" s="339"/>
      <c r="BP1" s="339"/>
      <c r="BQ1" s="339"/>
      <c r="BR1" s="339"/>
      <c r="BS1" s="339"/>
      <c r="BT1" s="339"/>
      <c r="BU1" s="339"/>
      <c r="BV1" s="339"/>
      <c r="BW1" s="339"/>
      <c r="BX1" s="339"/>
      <c r="BY1" s="339"/>
      <c r="BZ1" s="339"/>
      <c r="CA1" s="339"/>
      <c r="CB1" s="339"/>
      <c r="CC1" s="339"/>
      <c r="CD1" s="339"/>
      <c r="CE1" s="339"/>
      <c r="CF1" s="339"/>
      <c r="CG1" s="339"/>
      <c r="CH1" s="339"/>
      <c r="CI1" s="339"/>
      <c r="CJ1" s="339"/>
      <c r="CK1" s="339"/>
      <c r="CL1" s="339"/>
      <c r="CM1" s="339"/>
      <c r="CN1" s="339"/>
      <c r="CO1" s="339"/>
      <c r="CP1" s="339"/>
      <c r="CQ1" s="339"/>
      <c r="CR1" s="339"/>
      <c r="CS1" s="339"/>
      <c r="CT1" s="339"/>
      <c r="CU1" s="339"/>
      <c r="CV1" s="339"/>
      <c r="CW1" s="339"/>
      <c r="CX1" s="339"/>
      <c r="CY1" s="339"/>
      <c r="CZ1" s="339"/>
      <c r="DA1" s="339"/>
      <c r="DB1" s="339"/>
      <c r="DC1" s="339"/>
      <c r="DD1" s="339"/>
      <c r="DE1" s="339"/>
      <c r="DF1" s="339"/>
      <c r="DG1" s="339"/>
      <c r="DH1" s="339"/>
      <c r="DI1" s="339"/>
      <c r="DJ1" s="339"/>
      <c r="DK1" s="339"/>
      <c r="DL1" s="339"/>
      <c r="DM1" s="339"/>
      <c r="DN1" s="339"/>
      <c r="DO1" s="339"/>
      <c r="DP1" s="339"/>
      <c r="DQ1" s="339"/>
      <c r="DR1" s="339"/>
      <c r="DS1" s="339"/>
      <c r="DT1" s="339"/>
      <c r="DU1" s="339"/>
      <c r="DV1" s="339"/>
      <c r="DW1" s="339"/>
      <c r="DX1" s="339"/>
      <c r="DY1" s="339"/>
      <c r="DZ1" s="339"/>
      <c r="EA1" s="339"/>
      <c r="EB1" s="339"/>
      <c r="EC1" s="339"/>
      <c r="ED1" s="339"/>
      <c r="EE1" s="339"/>
      <c r="EF1" s="339"/>
      <c r="EG1" s="339"/>
      <c r="EH1" s="339"/>
      <c r="EI1" s="339"/>
      <c r="EJ1" s="339"/>
      <c r="EK1" s="339"/>
      <c r="EL1" s="339"/>
      <c r="EM1" s="339"/>
      <c r="EN1" s="339"/>
      <c r="EO1" s="339"/>
      <c r="EP1" s="339"/>
      <c r="EQ1" s="339"/>
      <c r="ER1" s="339"/>
      <c r="ES1" s="339"/>
      <c r="ET1" s="339"/>
      <c r="EU1" s="339"/>
      <c r="EV1" s="339"/>
      <c r="EW1" s="339"/>
      <c r="EX1" s="339"/>
      <c r="EY1" s="339"/>
      <c r="EZ1" s="339"/>
      <c r="FA1" s="339"/>
      <c r="FB1" s="339"/>
      <c r="FC1" s="339"/>
      <c r="FD1" s="339"/>
      <c r="FE1" s="339"/>
      <c r="FF1" s="339"/>
      <c r="FG1" s="339"/>
      <c r="FH1" s="339"/>
      <c r="FI1" s="339"/>
      <c r="FJ1" s="339"/>
      <c r="FK1" s="339"/>
      <c r="FL1" s="339"/>
      <c r="FM1" s="339"/>
      <c r="FN1" s="339"/>
      <c r="FO1" s="339"/>
      <c r="FP1" s="339"/>
      <c r="FQ1" s="339"/>
      <c r="FR1" s="339"/>
      <c r="FS1" s="339"/>
      <c r="FT1" s="339"/>
      <c r="FU1" s="339"/>
      <c r="FV1" s="339"/>
      <c r="FW1" s="339"/>
      <c r="FX1" s="339"/>
      <c r="FY1" s="339"/>
      <c r="FZ1" s="339"/>
      <c r="GA1" s="339"/>
      <c r="GB1" s="339"/>
      <c r="GC1" s="339"/>
      <c r="GD1" s="339"/>
      <c r="GE1" s="339"/>
      <c r="GF1" s="339"/>
      <c r="GG1" s="339"/>
      <c r="GH1" s="339"/>
      <c r="GI1" s="339"/>
      <c r="GJ1" s="339"/>
      <c r="GK1" s="339"/>
      <c r="GL1" s="339"/>
      <c r="GM1" s="339"/>
      <c r="GN1" s="339"/>
      <c r="GO1" s="339"/>
      <c r="GP1" s="339"/>
      <c r="GQ1" s="339"/>
      <c r="GR1" s="339"/>
      <c r="GS1" s="339"/>
      <c r="GT1" s="339"/>
      <c r="GU1" s="339"/>
      <c r="GV1" s="339"/>
      <c r="GW1" s="339"/>
      <c r="GX1" s="339"/>
      <c r="GY1" s="339"/>
      <c r="GZ1" s="339"/>
      <c r="HA1" s="339"/>
      <c r="HB1" s="339"/>
      <c r="HC1" s="339"/>
      <c r="HD1" s="339"/>
      <c r="HE1" s="339"/>
      <c r="HF1" s="339"/>
      <c r="HG1" s="339"/>
      <c r="HH1" s="339"/>
      <c r="HI1" s="339"/>
      <c r="HJ1" s="339"/>
      <c r="HK1" s="339"/>
      <c r="HL1" s="339"/>
      <c r="HM1" s="339"/>
      <c r="HN1" s="339"/>
      <c r="HO1" s="339"/>
      <c r="HP1" s="339"/>
      <c r="HQ1" s="339"/>
      <c r="HR1" s="339"/>
      <c r="HS1" s="339"/>
      <c r="HT1" s="339"/>
      <c r="HU1" s="339"/>
      <c r="HV1" s="339"/>
      <c r="HW1" s="339"/>
      <c r="HX1" s="339"/>
      <c r="HY1" s="339"/>
      <c r="HZ1" s="339"/>
    </row>
    <row r="2" s="328" customFormat="1" ht="33" customHeight="1" spans="2:3">
      <c r="B2" s="340" t="s">
        <v>1303</v>
      </c>
      <c r="C2" s="340"/>
    </row>
    <row r="3" s="329" customFormat="1" ht="21" customHeight="1" spans="2:3">
      <c r="B3" s="341"/>
      <c r="C3" s="342" t="s">
        <v>2</v>
      </c>
    </row>
    <row r="4" s="330" customFormat="1" ht="18.5" customHeight="1" spans="2:231">
      <c r="B4" s="343" t="s">
        <v>3</v>
      </c>
      <c r="C4" s="344" t="s">
        <v>6</v>
      </c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  <c r="AX4" s="345"/>
      <c r="AY4" s="345"/>
      <c r="AZ4" s="345"/>
      <c r="BA4" s="345"/>
      <c r="BB4" s="345"/>
      <c r="BC4" s="345"/>
      <c r="BD4" s="345"/>
      <c r="BE4" s="345"/>
      <c r="BF4" s="345"/>
      <c r="BG4" s="345"/>
      <c r="BH4" s="345"/>
      <c r="BI4" s="345"/>
      <c r="BJ4" s="345"/>
      <c r="BK4" s="345"/>
      <c r="BL4" s="345"/>
      <c r="BM4" s="345"/>
      <c r="BN4" s="345"/>
      <c r="BO4" s="345"/>
      <c r="BP4" s="345"/>
      <c r="BQ4" s="345"/>
      <c r="BR4" s="345"/>
      <c r="BS4" s="345"/>
      <c r="BT4" s="345"/>
      <c r="BU4" s="345"/>
      <c r="BV4" s="345"/>
      <c r="BW4" s="345"/>
      <c r="BX4" s="345"/>
      <c r="BY4" s="345"/>
      <c r="BZ4" s="345"/>
      <c r="CA4" s="345"/>
      <c r="CB4" s="345"/>
      <c r="CC4" s="345"/>
      <c r="CD4" s="345"/>
      <c r="CE4" s="345"/>
      <c r="CF4" s="345"/>
      <c r="CG4" s="345"/>
      <c r="CH4" s="345"/>
      <c r="CI4" s="345"/>
      <c r="CJ4" s="345"/>
      <c r="CK4" s="345"/>
      <c r="CL4" s="345"/>
      <c r="CM4" s="345"/>
      <c r="CN4" s="345"/>
      <c r="CO4" s="345"/>
      <c r="CP4" s="345"/>
      <c r="CQ4" s="345"/>
      <c r="CR4" s="345"/>
      <c r="CS4" s="345"/>
      <c r="CT4" s="345"/>
      <c r="CU4" s="345"/>
      <c r="CV4" s="345"/>
      <c r="CW4" s="345"/>
      <c r="CX4" s="345"/>
      <c r="CY4" s="345"/>
      <c r="CZ4" s="345"/>
      <c r="DA4" s="345"/>
      <c r="DB4" s="345"/>
      <c r="DC4" s="345"/>
      <c r="DD4" s="345"/>
      <c r="DE4" s="345"/>
      <c r="DF4" s="345"/>
      <c r="DG4" s="345"/>
      <c r="DH4" s="345"/>
      <c r="DI4" s="345"/>
      <c r="DJ4" s="345"/>
      <c r="DK4" s="345"/>
      <c r="DL4" s="345"/>
      <c r="DM4" s="345"/>
      <c r="DN4" s="345"/>
      <c r="DO4" s="345"/>
      <c r="DP4" s="345"/>
      <c r="DQ4" s="345"/>
      <c r="DR4" s="345"/>
      <c r="DS4" s="345"/>
      <c r="DT4" s="345"/>
      <c r="DU4" s="345"/>
      <c r="DV4" s="345"/>
      <c r="DW4" s="345"/>
      <c r="DX4" s="345"/>
      <c r="DY4" s="345"/>
      <c r="DZ4" s="345"/>
      <c r="EA4" s="345"/>
      <c r="EB4" s="345"/>
      <c r="EC4" s="345"/>
      <c r="ED4" s="345"/>
      <c r="EE4" s="345"/>
      <c r="EF4" s="345"/>
      <c r="EG4" s="345"/>
      <c r="EH4" s="345"/>
      <c r="EI4" s="345"/>
      <c r="EJ4" s="345"/>
      <c r="EK4" s="345"/>
      <c r="EL4" s="345"/>
      <c r="EM4" s="345"/>
      <c r="EN4" s="345"/>
      <c r="EO4" s="345"/>
      <c r="EP4" s="345"/>
      <c r="EQ4" s="345"/>
      <c r="ER4" s="345"/>
      <c r="ES4" s="345"/>
      <c r="ET4" s="345"/>
      <c r="EU4" s="345"/>
      <c r="EV4" s="345"/>
      <c r="EW4" s="345"/>
      <c r="EX4" s="345"/>
      <c r="EY4" s="345"/>
      <c r="EZ4" s="345"/>
      <c r="FA4" s="345"/>
      <c r="FB4" s="345"/>
      <c r="FC4" s="345"/>
      <c r="FD4" s="345"/>
      <c r="FE4" s="345"/>
      <c r="FF4" s="345"/>
      <c r="FG4" s="345"/>
      <c r="FH4" s="345"/>
      <c r="FI4" s="345"/>
      <c r="FJ4" s="345"/>
      <c r="FK4" s="345"/>
      <c r="FL4" s="345"/>
      <c r="FM4" s="345"/>
      <c r="FN4" s="345"/>
      <c r="FO4" s="345"/>
      <c r="FP4" s="345"/>
      <c r="FQ4" s="345"/>
      <c r="FR4" s="345"/>
      <c r="FS4" s="345"/>
      <c r="FT4" s="345"/>
      <c r="FU4" s="345"/>
      <c r="FV4" s="345"/>
      <c r="FW4" s="345"/>
      <c r="FX4" s="345"/>
      <c r="FY4" s="345"/>
      <c r="FZ4" s="345"/>
      <c r="GA4" s="345"/>
      <c r="GB4" s="345"/>
      <c r="GC4" s="345"/>
      <c r="GD4" s="345"/>
      <c r="GE4" s="345"/>
      <c r="GF4" s="345"/>
      <c r="GG4" s="345"/>
      <c r="GH4" s="345"/>
      <c r="GI4" s="345"/>
      <c r="GJ4" s="345"/>
      <c r="GK4" s="345"/>
      <c r="GL4" s="345"/>
      <c r="GM4" s="345"/>
      <c r="GN4" s="345"/>
      <c r="GO4" s="345"/>
      <c r="GP4" s="345"/>
      <c r="GQ4" s="345"/>
      <c r="GR4" s="345"/>
      <c r="GS4" s="345"/>
      <c r="GT4" s="345"/>
      <c r="GU4" s="345"/>
      <c r="GV4" s="345"/>
      <c r="GW4" s="345"/>
      <c r="GX4" s="345"/>
      <c r="GY4" s="345"/>
      <c r="GZ4" s="345"/>
      <c r="HA4" s="345"/>
      <c r="HB4" s="345"/>
      <c r="HC4" s="345"/>
      <c r="HD4" s="345"/>
      <c r="HE4" s="345"/>
      <c r="HF4" s="345"/>
      <c r="HG4" s="345"/>
      <c r="HH4" s="345"/>
      <c r="HI4" s="345"/>
      <c r="HJ4" s="345"/>
      <c r="HK4" s="345"/>
      <c r="HL4" s="345"/>
      <c r="HM4" s="345"/>
      <c r="HN4" s="345"/>
      <c r="HO4" s="345"/>
      <c r="HP4" s="345"/>
      <c r="HQ4" s="345"/>
      <c r="HR4" s="345"/>
      <c r="HS4" s="345"/>
      <c r="HT4" s="345"/>
      <c r="HU4" s="345"/>
      <c r="HV4" s="345"/>
      <c r="HW4" s="345"/>
    </row>
    <row r="5" s="330" customFormat="1" ht="18" customHeight="1" spans="1:231">
      <c r="A5" s="346">
        <v>501</v>
      </c>
      <c r="B5" s="232" t="s">
        <v>1236</v>
      </c>
      <c r="C5" s="238">
        <f>SUM(C6:C9)</f>
        <v>48391</v>
      </c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  <c r="AM5" s="334"/>
      <c r="AN5" s="334"/>
      <c r="AO5" s="334"/>
      <c r="AP5" s="334"/>
      <c r="AQ5" s="334"/>
      <c r="AR5" s="334"/>
      <c r="AS5" s="334"/>
      <c r="AT5" s="334"/>
      <c r="AU5" s="334"/>
      <c r="AV5" s="334"/>
      <c r="AW5" s="334"/>
      <c r="AX5" s="334"/>
      <c r="AY5" s="334"/>
      <c r="AZ5" s="334"/>
      <c r="BA5" s="334"/>
      <c r="BB5" s="334"/>
      <c r="BC5" s="334"/>
      <c r="BD5" s="334"/>
      <c r="BE5" s="334"/>
      <c r="BF5" s="334"/>
      <c r="BG5" s="334"/>
      <c r="BH5" s="334"/>
      <c r="BI5" s="334"/>
      <c r="BJ5" s="334"/>
      <c r="BK5" s="334"/>
      <c r="BL5" s="334"/>
      <c r="BM5" s="334"/>
      <c r="BN5" s="334"/>
      <c r="BO5" s="334"/>
      <c r="BP5" s="334"/>
      <c r="BQ5" s="334"/>
      <c r="BR5" s="334"/>
      <c r="BS5" s="334"/>
      <c r="BT5" s="334"/>
      <c r="BU5" s="334"/>
      <c r="BV5" s="334"/>
      <c r="BW5" s="334"/>
      <c r="BX5" s="334"/>
      <c r="BY5" s="334"/>
      <c r="BZ5" s="334"/>
      <c r="CA5" s="334"/>
      <c r="CB5" s="334"/>
      <c r="CC5" s="334"/>
      <c r="CD5" s="334"/>
      <c r="CE5" s="334"/>
      <c r="CF5" s="334"/>
      <c r="CG5" s="334"/>
      <c r="CH5" s="334"/>
      <c r="CI5" s="334"/>
      <c r="CJ5" s="334"/>
      <c r="CK5" s="334"/>
      <c r="CL5" s="334"/>
      <c r="CM5" s="334"/>
      <c r="CN5" s="334"/>
      <c r="CO5" s="334"/>
      <c r="CP5" s="334"/>
      <c r="CQ5" s="334"/>
      <c r="CR5" s="334"/>
      <c r="CS5" s="334"/>
      <c r="CT5" s="334"/>
      <c r="CU5" s="334"/>
      <c r="CV5" s="334"/>
      <c r="CW5" s="334"/>
      <c r="CX5" s="334"/>
      <c r="CY5" s="334"/>
      <c r="CZ5" s="334"/>
      <c r="DA5" s="334"/>
      <c r="DB5" s="334"/>
      <c r="DC5" s="334"/>
      <c r="DD5" s="334"/>
      <c r="DE5" s="334"/>
      <c r="DF5" s="334"/>
      <c r="DG5" s="334"/>
      <c r="DH5" s="334"/>
      <c r="DI5" s="334"/>
      <c r="DJ5" s="334"/>
      <c r="DK5" s="334"/>
      <c r="DL5" s="334"/>
      <c r="DM5" s="334"/>
      <c r="DN5" s="334"/>
      <c r="DO5" s="334"/>
      <c r="DP5" s="334"/>
      <c r="DQ5" s="334"/>
      <c r="DR5" s="334"/>
      <c r="DS5" s="334"/>
      <c r="DT5" s="334"/>
      <c r="DU5" s="334"/>
      <c r="DV5" s="334"/>
      <c r="DW5" s="334"/>
      <c r="DX5" s="334"/>
      <c r="DY5" s="334"/>
      <c r="DZ5" s="334"/>
      <c r="EA5" s="334"/>
      <c r="EB5" s="334"/>
      <c r="EC5" s="334"/>
      <c r="ED5" s="334"/>
      <c r="EE5" s="334"/>
      <c r="EF5" s="334"/>
      <c r="EG5" s="334"/>
      <c r="EH5" s="334"/>
      <c r="EI5" s="334"/>
      <c r="EJ5" s="334"/>
      <c r="EK5" s="334"/>
      <c r="EL5" s="334"/>
      <c r="EM5" s="334"/>
      <c r="EN5" s="334"/>
      <c r="EO5" s="334"/>
      <c r="EP5" s="334"/>
      <c r="EQ5" s="334"/>
      <c r="ER5" s="334"/>
      <c r="ES5" s="334"/>
      <c r="ET5" s="334"/>
      <c r="EU5" s="334"/>
      <c r="EV5" s="334"/>
      <c r="EW5" s="334"/>
      <c r="EX5" s="334"/>
      <c r="EY5" s="334"/>
      <c r="EZ5" s="334"/>
      <c r="FA5" s="334"/>
      <c r="FB5" s="334"/>
      <c r="FC5" s="334"/>
      <c r="FD5" s="334"/>
      <c r="FE5" s="334"/>
      <c r="FF5" s="334"/>
      <c r="FG5" s="334"/>
      <c r="FH5" s="334"/>
      <c r="FI5" s="334"/>
      <c r="FJ5" s="334"/>
      <c r="FK5" s="334"/>
      <c r="FL5" s="334"/>
      <c r="FM5" s="334"/>
      <c r="FN5" s="334"/>
      <c r="FO5" s="334"/>
      <c r="FP5" s="334"/>
      <c r="FQ5" s="334"/>
      <c r="FR5" s="334"/>
      <c r="FS5" s="334"/>
      <c r="FT5" s="334"/>
      <c r="FU5" s="334"/>
      <c r="FV5" s="334"/>
      <c r="FW5" s="334"/>
      <c r="FX5" s="334"/>
      <c r="FY5" s="334"/>
      <c r="FZ5" s="334"/>
      <c r="GA5" s="334"/>
      <c r="GB5" s="334"/>
      <c r="GC5" s="334"/>
      <c r="GD5" s="334"/>
      <c r="GE5" s="334"/>
      <c r="GF5" s="334"/>
      <c r="GG5" s="334"/>
      <c r="GH5" s="334"/>
      <c r="GI5" s="334"/>
      <c r="GJ5" s="334"/>
      <c r="GK5" s="334"/>
      <c r="GL5" s="334"/>
      <c r="GM5" s="334"/>
      <c r="GN5" s="334"/>
      <c r="GO5" s="334"/>
      <c r="GP5" s="334"/>
      <c r="GQ5" s="334"/>
      <c r="GR5" s="334"/>
      <c r="GS5" s="334"/>
      <c r="GT5" s="334"/>
      <c r="GU5" s="334"/>
      <c r="GV5" s="334"/>
      <c r="GW5" s="334"/>
      <c r="GX5" s="334"/>
      <c r="GY5" s="334"/>
      <c r="GZ5" s="334"/>
      <c r="HA5" s="334"/>
      <c r="HB5" s="334"/>
      <c r="HC5" s="334"/>
      <c r="HD5" s="334"/>
      <c r="HE5" s="334"/>
      <c r="HF5" s="334"/>
      <c r="HG5" s="334"/>
      <c r="HH5" s="334"/>
      <c r="HI5" s="334"/>
      <c r="HJ5" s="334"/>
      <c r="HK5" s="334"/>
      <c r="HL5" s="334"/>
      <c r="HM5" s="334"/>
      <c r="HN5" s="334"/>
      <c r="HO5" s="334"/>
      <c r="HP5" s="334"/>
      <c r="HQ5" s="334"/>
      <c r="HR5" s="334"/>
      <c r="HS5" s="334"/>
      <c r="HT5" s="334"/>
      <c r="HU5" s="334"/>
      <c r="HV5" s="334"/>
      <c r="HW5" s="334"/>
    </row>
    <row r="6" s="331" customFormat="1" ht="18" customHeight="1" spans="1:231">
      <c r="A6" s="346">
        <v>50101</v>
      </c>
      <c r="B6" s="347" t="s">
        <v>1237</v>
      </c>
      <c r="C6" s="233">
        <v>36964</v>
      </c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334"/>
      <c r="AQ6" s="334"/>
      <c r="AR6" s="334"/>
      <c r="AS6" s="334"/>
      <c r="AT6" s="334"/>
      <c r="AU6" s="334"/>
      <c r="AV6" s="334"/>
      <c r="AW6" s="334"/>
      <c r="AX6" s="334"/>
      <c r="AY6" s="334"/>
      <c r="AZ6" s="334"/>
      <c r="BA6" s="334"/>
      <c r="BB6" s="334"/>
      <c r="BC6" s="334"/>
      <c r="BD6" s="334"/>
      <c r="BE6" s="334"/>
      <c r="BF6" s="334"/>
      <c r="BG6" s="334"/>
      <c r="BH6" s="334"/>
      <c r="BI6" s="334"/>
      <c r="BJ6" s="334"/>
      <c r="BK6" s="334"/>
      <c r="BL6" s="334"/>
      <c r="BM6" s="334"/>
      <c r="BN6" s="334"/>
      <c r="BO6" s="334"/>
      <c r="BP6" s="334"/>
      <c r="BQ6" s="334"/>
      <c r="BR6" s="334"/>
      <c r="BS6" s="334"/>
      <c r="BT6" s="334"/>
      <c r="BU6" s="334"/>
      <c r="BV6" s="334"/>
      <c r="BW6" s="334"/>
      <c r="BX6" s="334"/>
      <c r="BY6" s="334"/>
      <c r="BZ6" s="334"/>
      <c r="CA6" s="334"/>
      <c r="CB6" s="334"/>
      <c r="CC6" s="334"/>
      <c r="CD6" s="334"/>
      <c r="CE6" s="334"/>
      <c r="CF6" s="334"/>
      <c r="CG6" s="334"/>
      <c r="CH6" s="334"/>
      <c r="CI6" s="334"/>
      <c r="CJ6" s="334"/>
      <c r="CK6" s="334"/>
      <c r="CL6" s="334"/>
      <c r="CM6" s="334"/>
      <c r="CN6" s="334"/>
      <c r="CO6" s="334"/>
      <c r="CP6" s="334"/>
      <c r="CQ6" s="334"/>
      <c r="CR6" s="334"/>
      <c r="CS6" s="334"/>
      <c r="CT6" s="334"/>
      <c r="CU6" s="334"/>
      <c r="CV6" s="334"/>
      <c r="CW6" s="334"/>
      <c r="CX6" s="334"/>
      <c r="CY6" s="334"/>
      <c r="CZ6" s="334"/>
      <c r="DA6" s="334"/>
      <c r="DB6" s="334"/>
      <c r="DC6" s="334"/>
      <c r="DD6" s="334"/>
      <c r="DE6" s="334"/>
      <c r="DF6" s="334"/>
      <c r="DG6" s="334"/>
      <c r="DH6" s="334"/>
      <c r="DI6" s="334"/>
      <c r="DJ6" s="334"/>
      <c r="DK6" s="334"/>
      <c r="DL6" s="334"/>
      <c r="DM6" s="334"/>
      <c r="DN6" s="334"/>
      <c r="DO6" s="334"/>
      <c r="DP6" s="334"/>
      <c r="DQ6" s="334"/>
      <c r="DR6" s="334"/>
      <c r="DS6" s="334"/>
      <c r="DT6" s="334"/>
      <c r="DU6" s="334"/>
      <c r="DV6" s="334"/>
      <c r="DW6" s="334"/>
      <c r="DX6" s="334"/>
      <c r="DY6" s="334"/>
      <c r="DZ6" s="334"/>
      <c r="EA6" s="334"/>
      <c r="EB6" s="334"/>
      <c r="EC6" s="334"/>
      <c r="ED6" s="334"/>
      <c r="EE6" s="334"/>
      <c r="EF6" s="334"/>
      <c r="EG6" s="334"/>
      <c r="EH6" s="334"/>
      <c r="EI6" s="334"/>
      <c r="EJ6" s="334"/>
      <c r="EK6" s="334"/>
      <c r="EL6" s="334"/>
      <c r="EM6" s="334"/>
      <c r="EN6" s="334"/>
      <c r="EO6" s="334"/>
      <c r="EP6" s="334"/>
      <c r="EQ6" s="334"/>
      <c r="ER6" s="334"/>
      <c r="ES6" s="334"/>
      <c r="ET6" s="334"/>
      <c r="EU6" s="334"/>
      <c r="EV6" s="334"/>
      <c r="EW6" s="334"/>
      <c r="EX6" s="334"/>
      <c r="EY6" s="334"/>
      <c r="EZ6" s="334"/>
      <c r="FA6" s="334"/>
      <c r="FB6" s="334"/>
      <c r="FC6" s="334"/>
      <c r="FD6" s="334"/>
      <c r="FE6" s="334"/>
      <c r="FF6" s="334"/>
      <c r="FG6" s="334"/>
      <c r="FH6" s="334"/>
      <c r="FI6" s="334"/>
      <c r="FJ6" s="334"/>
      <c r="FK6" s="334"/>
      <c r="FL6" s="334"/>
      <c r="FM6" s="334"/>
      <c r="FN6" s="334"/>
      <c r="FO6" s="334"/>
      <c r="FP6" s="334"/>
      <c r="FQ6" s="334"/>
      <c r="FR6" s="334"/>
      <c r="FS6" s="334"/>
      <c r="FT6" s="334"/>
      <c r="FU6" s="334"/>
      <c r="FV6" s="334"/>
      <c r="FW6" s="334"/>
      <c r="FX6" s="334"/>
      <c r="FY6" s="334"/>
      <c r="FZ6" s="334"/>
      <c r="GA6" s="334"/>
      <c r="GB6" s="334"/>
      <c r="GC6" s="334"/>
      <c r="GD6" s="334"/>
      <c r="GE6" s="334"/>
      <c r="GF6" s="334"/>
      <c r="GG6" s="334"/>
      <c r="GH6" s="334"/>
      <c r="GI6" s="334"/>
      <c r="GJ6" s="334"/>
      <c r="GK6" s="334"/>
      <c r="GL6" s="334"/>
      <c r="GM6" s="334"/>
      <c r="GN6" s="334"/>
      <c r="GO6" s="334"/>
      <c r="GP6" s="334"/>
      <c r="GQ6" s="334"/>
      <c r="GR6" s="334"/>
      <c r="GS6" s="334"/>
      <c r="GT6" s="334"/>
      <c r="GU6" s="334"/>
      <c r="GV6" s="334"/>
      <c r="GW6" s="334"/>
      <c r="GX6" s="334"/>
      <c r="GY6" s="334"/>
      <c r="GZ6" s="334"/>
      <c r="HA6" s="334"/>
      <c r="HB6" s="334"/>
      <c r="HC6" s="334"/>
      <c r="HD6" s="334"/>
      <c r="HE6" s="334"/>
      <c r="HF6" s="334"/>
      <c r="HG6" s="334"/>
      <c r="HH6" s="334"/>
      <c r="HI6" s="334"/>
      <c r="HJ6" s="334"/>
      <c r="HK6" s="334"/>
      <c r="HL6" s="334"/>
      <c r="HM6" s="334"/>
      <c r="HN6" s="334"/>
      <c r="HO6" s="334"/>
      <c r="HP6" s="334"/>
      <c r="HQ6" s="334"/>
      <c r="HR6" s="334"/>
      <c r="HS6" s="334"/>
      <c r="HT6" s="334"/>
      <c r="HU6" s="334"/>
      <c r="HV6" s="334"/>
      <c r="HW6" s="334"/>
    </row>
    <row r="7" s="331" customFormat="1" ht="18" customHeight="1" spans="1:231">
      <c r="A7" s="346">
        <v>50102</v>
      </c>
      <c r="B7" s="237" t="s">
        <v>1238</v>
      </c>
      <c r="C7" s="233">
        <v>8646</v>
      </c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  <c r="AJ7" s="334"/>
      <c r="AK7" s="334"/>
      <c r="AL7" s="334"/>
      <c r="AM7" s="334"/>
      <c r="AN7" s="334"/>
      <c r="AO7" s="334"/>
      <c r="AP7" s="334"/>
      <c r="AQ7" s="334"/>
      <c r="AR7" s="334"/>
      <c r="AS7" s="334"/>
      <c r="AT7" s="334"/>
      <c r="AU7" s="334"/>
      <c r="AV7" s="334"/>
      <c r="AW7" s="334"/>
      <c r="AX7" s="334"/>
      <c r="AY7" s="334"/>
      <c r="AZ7" s="334"/>
      <c r="BA7" s="334"/>
      <c r="BB7" s="334"/>
      <c r="BC7" s="334"/>
      <c r="BD7" s="334"/>
      <c r="BE7" s="334"/>
      <c r="BF7" s="334"/>
      <c r="BG7" s="334"/>
      <c r="BH7" s="334"/>
      <c r="BI7" s="334"/>
      <c r="BJ7" s="334"/>
      <c r="BK7" s="334"/>
      <c r="BL7" s="334"/>
      <c r="BM7" s="334"/>
      <c r="BN7" s="334"/>
      <c r="BO7" s="334"/>
      <c r="BP7" s="334"/>
      <c r="BQ7" s="334"/>
      <c r="BR7" s="334"/>
      <c r="BS7" s="334"/>
      <c r="BT7" s="334"/>
      <c r="BU7" s="334"/>
      <c r="BV7" s="334"/>
      <c r="BW7" s="334"/>
      <c r="BX7" s="334"/>
      <c r="BY7" s="334"/>
      <c r="BZ7" s="334"/>
      <c r="CA7" s="334"/>
      <c r="CB7" s="334"/>
      <c r="CC7" s="334"/>
      <c r="CD7" s="334"/>
      <c r="CE7" s="334"/>
      <c r="CF7" s="334"/>
      <c r="CG7" s="334"/>
      <c r="CH7" s="334"/>
      <c r="CI7" s="334"/>
      <c r="CJ7" s="334"/>
      <c r="CK7" s="334"/>
      <c r="CL7" s="334"/>
      <c r="CM7" s="334"/>
      <c r="CN7" s="334"/>
      <c r="CO7" s="334"/>
      <c r="CP7" s="334"/>
      <c r="CQ7" s="334"/>
      <c r="CR7" s="334"/>
      <c r="CS7" s="334"/>
      <c r="CT7" s="334"/>
      <c r="CU7" s="334"/>
      <c r="CV7" s="334"/>
      <c r="CW7" s="334"/>
      <c r="CX7" s="334"/>
      <c r="CY7" s="334"/>
      <c r="CZ7" s="334"/>
      <c r="DA7" s="334"/>
      <c r="DB7" s="334"/>
      <c r="DC7" s="334"/>
      <c r="DD7" s="334"/>
      <c r="DE7" s="334"/>
      <c r="DF7" s="334"/>
      <c r="DG7" s="334"/>
      <c r="DH7" s="334"/>
      <c r="DI7" s="334"/>
      <c r="DJ7" s="334"/>
      <c r="DK7" s="334"/>
      <c r="DL7" s="334"/>
      <c r="DM7" s="334"/>
      <c r="DN7" s="334"/>
      <c r="DO7" s="334"/>
      <c r="DP7" s="334"/>
      <c r="DQ7" s="334"/>
      <c r="DR7" s="334"/>
      <c r="DS7" s="334"/>
      <c r="DT7" s="334"/>
      <c r="DU7" s="334"/>
      <c r="DV7" s="334"/>
      <c r="DW7" s="334"/>
      <c r="DX7" s="334"/>
      <c r="DY7" s="334"/>
      <c r="DZ7" s="334"/>
      <c r="EA7" s="334"/>
      <c r="EB7" s="334"/>
      <c r="EC7" s="334"/>
      <c r="ED7" s="334"/>
      <c r="EE7" s="334"/>
      <c r="EF7" s="334"/>
      <c r="EG7" s="334"/>
      <c r="EH7" s="334"/>
      <c r="EI7" s="334"/>
      <c r="EJ7" s="334"/>
      <c r="EK7" s="334"/>
      <c r="EL7" s="334"/>
      <c r="EM7" s="334"/>
      <c r="EN7" s="334"/>
      <c r="EO7" s="334"/>
      <c r="EP7" s="334"/>
      <c r="EQ7" s="334"/>
      <c r="ER7" s="334"/>
      <c r="ES7" s="334"/>
      <c r="ET7" s="334"/>
      <c r="EU7" s="334"/>
      <c r="EV7" s="334"/>
      <c r="EW7" s="334"/>
      <c r="EX7" s="334"/>
      <c r="EY7" s="334"/>
      <c r="EZ7" s="334"/>
      <c r="FA7" s="334"/>
      <c r="FB7" s="334"/>
      <c r="FC7" s="334"/>
      <c r="FD7" s="334"/>
      <c r="FE7" s="334"/>
      <c r="FF7" s="334"/>
      <c r="FG7" s="334"/>
      <c r="FH7" s="334"/>
      <c r="FI7" s="334"/>
      <c r="FJ7" s="334"/>
      <c r="FK7" s="334"/>
      <c r="FL7" s="334"/>
      <c r="FM7" s="334"/>
      <c r="FN7" s="334"/>
      <c r="FO7" s="334"/>
      <c r="FP7" s="334"/>
      <c r="FQ7" s="334"/>
      <c r="FR7" s="334"/>
      <c r="FS7" s="334"/>
      <c r="FT7" s="334"/>
      <c r="FU7" s="334"/>
      <c r="FV7" s="334"/>
      <c r="FW7" s="334"/>
      <c r="FX7" s="334"/>
      <c r="FY7" s="334"/>
      <c r="FZ7" s="334"/>
      <c r="GA7" s="334"/>
      <c r="GB7" s="334"/>
      <c r="GC7" s="334"/>
      <c r="GD7" s="334"/>
      <c r="GE7" s="334"/>
      <c r="GF7" s="334"/>
      <c r="GG7" s="334"/>
      <c r="GH7" s="334"/>
      <c r="GI7" s="334"/>
      <c r="GJ7" s="334"/>
      <c r="GK7" s="334"/>
      <c r="GL7" s="334"/>
      <c r="GM7" s="334"/>
      <c r="GN7" s="334"/>
      <c r="GO7" s="334"/>
      <c r="GP7" s="334"/>
      <c r="GQ7" s="334"/>
      <c r="GR7" s="334"/>
      <c r="GS7" s="334"/>
      <c r="GT7" s="334"/>
      <c r="GU7" s="334"/>
      <c r="GV7" s="334"/>
      <c r="GW7" s="334"/>
      <c r="GX7" s="334"/>
      <c r="GY7" s="334"/>
      <c r="GZ7" s="334"/>
      <c r="HA7" s="334"/>
      <c r="HB7" s="334"/>
      <c r="HC7" s="334"/>
      <c r="HD7" s="334"/>
      <c r="HE7" s="334"/>
      <c r="HF7" s="334"/>
      <c r="HG7" s="334"/>
      <c r="HH7" s="334"/>
      <c r="HI7" s="334"/>
      <c r="HJ7" s="334"/>
      <c r="HK7" s="334"/>
      <c r="HL7" s="334"/>
      <c r="HM7" s="334"/>
      <c r="HN7" s="334"/>
      <c r="HO7" s="334"/>
      <c r="HP7" s="334"/>
      <c r="HQ7" s="334"/>
      <c r="HR7" s="334"/>
      <c r="HS7" s="334"/>
      <c r="HT7" s="334"/>
      <c r="HU7" s="334"/>
      <c r="HV7" s="334"/>
      <c r="HW7" s="334"/>
    </row>
    <row r="8" s="331" customFormat="1" ht="18" customHeight="1" spans="1:231">
      <c r="A8" s="346">
        <v>50103</v>
      </c>
      <c r="B8" s="237" t="s">
        <v>1239</v>
      </c>
      <c r="C8" s="233">
        <v>2741</v>
      </c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  <c r="AK8" s="334"/>
      <c r="AL8" s="334"/>
      <c r="AM8" s="334"/>
      <c r="AN8" s="334"/>
      <c r="AO8" s="334"/>
      <c r="AP8" s="334"/>
      <c r="AQ8" s="334"/>
      <c r="AR8" s="334"/>
      <c r="AS8" s="334"/>
      <c r="AT8" s="334"/>
      <c r="AU8" s="334"/>
      <c r="AV8" s="334"/>
      <c r="AW8" s="334"/>
      <c r="AX8" s="334"/>
      <c r="AY8" s="334"/>
      <c r="AZ8" s="334"/>
      <c r="BA8" s="334"/>
      <c r="BB8" s="334"/>
      <c r="BC8" s="334"/>
      <c r="BD8" s="334"/>
      <c r="BE8" s="334"/>
      <c r="BF8" s="334"/>
      <c r="BG8" s="334"/>
      <c r="BH8" s="334"/>
      <c r="BI8" s="334"/>
      <c r="BJ8" s="334"/>
      <c r="BK8" s="334"/>
      <c r="BL8" s="334"/>
      <c r="BM8" s="334"/>
      <c r="BN8" s="334"/>
      <c r="BO8" s="334"/>
      <c r="BP8" s="334"/>
      <c r="BQ8" s="334"/>
      <c r="BR8" s="334"/>
      <c r="BS8" s="334"/>
      <c r="BT8" s="334"/>
      <c r="BU8" s="334"/>
      <c r="BV8" s="334"/>
      <c r="BW8" s="334"/>
      <c r="BX8" s="334"/>
      <c r="BY8" s="334"/>
      <c r="BZ8" s="334"/>
      <c r="CA8" s="334"/>
      <c r="CB8" s="334"/>
      <c r="CC8" s="334"/>
      <c r="CD8" s="334"/>
      <c r="CE8" s="334"/>
      <c r="CF8" s="334"/>
      <c r="CG8" s="334"/>
      <c r="CH8" s="334"/>
      <c r="CI8" s="334"/>
      <c r="CJ8" s="334"/>
      <c r="CK8" s="334"/>
      <c r="CL8" s="334"/>
      <c r="CM8" s="334"/>
      <c r="CN8" s="334"/>
      <c r="CO8" s="334"/>
      <c r="CP8" s="334"/>
      <c r="CQ8" s="334"/>
      <c r="CR8" s="334"/>
      <c r="CS8" s="334"/>
      <c r="CT8" s="334"/>
      <c r="CU8" s="334"/>
      <c r="CV8" s="334"/>
      <c r="CW8" s="334"/>
      <c r="CX8" s="334"/>
      <c r="CY8" s="334"/>
      <c r="CZ8" s="334"/>
      <c r="DA8" s="334"/>
      <c r="DB8" s="334"/>
      <c r="DC8" s="334"/>
      <c r="DD8" s="334"/>
      <c r="DE8" s="334"/>
      <c r="DF8" s="334"/>
      <c r="DG8" s="334"/>
      <c r="DH8" s="334"/>
      <c r="DI8" s="334"/>
      <c r="DJ8" s="334"/>
      <c r="DK8" s="334"/>
      <c r="DL8" s="334"/>
      <c r="DM8" s="334"/>
      <c r="DN8" s="334"/>
      <c r="DO8" s="334"/>
      <c r="DP8" s="334"/>
      <c r="DQ8" s="334"/>
      <c r="DR8" s="334"/>
      <c r="DS8" s="334"/>
      <c r="DT8" s="334"/>
      <c r="DU8" s="334"/>
      <c r="DV8" s="334"/>
      <c r="DW8" s="334"/>
      <c r="DX8" s="334"/>
      <c r="DY8" s="334"/>
      <c r="DZ8" s="334"/>
      <c r="EA8" s="334"/>
      <c r="EB8" s="334"/>
      <c r="EC8" s="334"/>
      <c r="ED8" s="334"/>
      <c r="EE8" s="334"/>
      <c r="EF8" s="334"/>
      <c r="EG8" s="334"/>
      <c r="EH8" s="334"/>
      <c r="EI8" s="334"/>
      <c r="EJ8" s="334"/>
      <c r="EK8" s="334"/>
      <c r="EL8" s="334"/>
      <c r="EM8" s="334"/>
      <c r="EN8" s="334"/>
      <c r="EO8" s="334"/>
      <c r="EP8" s="334"/>
      <c r="EQ8" s="334"/>
      <c r="ER8" s="334"/>
      <c r="ES8" s="334"/>
      <c r="ET8" s="334"/>
      <c r="EU8" s="334"/>
      <c r="EV8" s="334"/>
      <c r="EW8" s="334"/>
      <c r="EX8" s="334"/>
      <c r="EY8" s="334"/>
      <c r="EZ8" s="334"/>
      <c r="FA8" s="334"/>
      <c r="FB8" s="334"/>
      <c r="FC8" s="334"/>
      <c r="FD8" s="334"/>
      <c r="FE8" s="334"/>
      <c r="FF8" s="334"/>
      <c r="FG8" s="334"/>
      <c r="FH8" s="334"/>
      <c r="FI8" s="334"/>
      <c r="FJ8" s="334"/>
      <c r="FK8" s="334"/>
      <c r="FL8" s="334"/>
      <c r="FM8" s="334"/>
      <c r="FN8" s="334"/>
      <c r="FO8" s="334"/>
      <c r="FP8" s="334"/>
      <c r="FQ8" s="334"/>
      <c r="FR8" s="334"/>
      <c r="FS8" s="334"/>
      <c r="FT8" s="334"/>
      <c r="FU8" s="334"/>
      <c r="FV8" s="334"/>
      <c r="FW8" s="334"/>
      <c r="FX8" s="334"/>
      <c r="FY8" s="334"/>
      <c r="FZ8" s="334"/>
      <c r="GA8" s="334"/>
      <c r="GB8" s="334"/>
      <c r="GC8" s="334"/>
      <c r="GD8" s="334"/>
      <c r="GE8" s="334"/>
      <c r="GF8" s="334"/>
      <c r="GG8" s="334"/>
      <c r="GH8" s="334"/>
      <c r="GI8" s="334"/>
      <c r="GJ8" s="334"/>
      <c r="GK8" s="334"/>
      <c r="GL8" s="334"/>
      <c r="GM8" s="334"/>
      <c r="GN8" s="334"/>
      <c r="GO8" s="334"/>
      <c r="GP8" s="334"/>
      <c r="GQ8" s="334"/>
      <c r="GR8" s="334"/>
      <c r="GS8" s="334"/>
      <c r="GT8" s="334"/>
      <c r="GU8" s="334"/>
      <c r="GV8" s="334"/>
      <c r="GW8" s="334"/>
      <c r="GX8" s="334"/>
      <c r="GY8" s="334"/>
      <c r="GZ8" s="334"/>
      <c r="HA8" s="334"/>
      <c r="HB8" s="334"/>
      <c r="HC8" s="334"/>
      <c r="HD8" s="334"/>
      <c r="HE8" s="334"/>
      <c r="HF8" s="334"/>
      <c r="HG8" s="334"/>
      <c r="HH8" s="334"/>
      <c r="HI8" s="334"/>
      <c r="HJ8" s="334"/>
      <c r="HK8" s="334"/>
      <c r="HL8" s="334"/>
      <c r="HM8" s="334"/>
      <c r="HN8" s="334"/>
      <c r="HO8" s="334"/>
      <c r="HP8" s="334"/>
      <c r="HQ8" s="334"/>
      <c r="HR8" s="334"/>
      <c r="HS8" s="334"/>
      <c r="HT8" s="334"/>
      <c r="HU8" s="334"/>
      <c r="HV8" s="334"/>
      <c r="HW8" s="334"/>
    </row>
    <row r="9" s="331" customFormat="1" ht="18" customHeight="1" spans="1:231">
      <c r="A9" s="346">
        <v>50199</v>
      </c>
      <c r="B9" s="237" t="s">
        <v>1240</v>
      </c>
      <c r="C9" s="233">
        <v>40</v>
      </c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4"/>
      <c r="AA9" s="334"/>
      <c r="AB9" s="334"/>
      <c r="AC9" s="334"/>
      <c r="AD9" s="334"/>
      <c r="AE9" s="334"/>
      <c r="AF9" s="334"/>
      <c r="AG9" s="334"/>
      <c r="AH9" s="334"/>
      <c r="AI9" s="334"/>
      <c r="AJ9" s="334"/>
      <c r="AK9" s="334"/>
      <c r="AL9" s="334"/>
      <c r="AM9" s="334"/>
      <c r="AN9" s="334"/>
      <c r="AO9" s="334"/>
      <c r="AP9" s="334"/>
      <c r="AQ9" s="334"/>
      <c r="AR9" s="334"/>
      <c r="AS9" s="334"/>
      <c r="AT9" s="334"/>
      <c r="AU9" s="334"/>
      <c r="AV9" s="334"/>
      <c r="AW9" s="334"/>
      <c r="AX9" s="334"/>
      <c r="AY9" s="334"/>
      <c r="AZ9" s="334"/>
      <c r="BA9" s="334"/>
      <c r="BB9" s="334"/>
      <c r="BC9" s="334"/>
      <c r="BD9" s="334"/>
      <c r="BE9" s="334"/>
      <c r="BF9" s="334"/>
      <c r="BG9" s="334"/>
      <c r="BH9" s="334"/>
      <c r="BI9" s="334"/>
      <c r="BJ9" s="334"/>
      <c r="BK9" s="334"/>
      <c r="BL9" s="334"/>
      <c r="BM9" s="334"/>
      <c r="BN9" s="334"/>
      <c r="BO9" s="334"/>
      <c r="BP9" s="334"/>
      <c r="BQ9" s="334"/>
      <c r="BR9" s="334"/>
      <c r="BS9" s="334"/>
      <c r="BT9" s="334"/>
      <c r="BU9" s="334"/>
      <c r="BV9" s="334"/>
      <c r="BW9" s="334"/>
      <c r="BX9" s="334"/>
      <c r="BY9" s="334"/>
      <c r="BZ9" s="334"/>
      <c r="CA9" s="334"/>
      <c r="CB9" s="334"/>
      <c r="CC9" s="334"/>
      <c r="CD9" s="334"/>
      <c r="CE9" s="334"/>
      <c r="CF9" s="334"/>
      <c r="CG9" s="334"/>
      <c r="CH9" s="334"/>
      <c r="CI9" s="334"/>
      <c r="CJ9" s="334"/>
      <c r="CK9" s="334"/>
      <c r="CL9" s="334"/>
      <c r="CM9" s="334"/>
      <c r="CN9" s="334"/>
      <c r="CO9" s="334"/>
      <c r="CP9" s="334"/>
      <c r="CQ9" s="334"/>
      <c r="CR9" s="334"/>
      <c r="CS9" s="334"/>
      <c r="CT9" s="334"/>
      <c r="CU9" s="334"/>
      <c r="CV9" s="334"/>
      <c r="CW9" s="334"/>
      <c r="CX9" s="334"/>
      <c r="CY9" s="334"/>
      <c r="CZ9" s="334"/>
      <c r="DA9" s="334"/>
      <c r="DB9" s="334"/>
      <c r="DC9" s="334"/>
      <c r="DD9" s="334"/>
      <c r="DE9" s="334"/>
      <c r="DF9" s="334"/>
      <c r="DG9" s="334"/>
      <c r="DH9" s="334"/>
      <c r="DI9" s="334"/>
      <c r="DJ9" s="334"/>
      <c r="DK9" s="334"/>
      <c r="DL9" s="334"/>
      <c r="DM9" s="334"/>
      <c r="DN9" s="334"/>
      <c r="DO9" s="334"/>
      <c r="DP9" s="334"/>
      <c r="DQ9" s="334"/>
      <c r="DR9" s="334"/>
      <c r="DS9" s="334"/>
      <c r="DT9" s="334"/>
      <c r="DU9" s="334"/>
      <c r="DV9" s="334"/>
      <c r="DW9" s="334"/>
      <c r="DX9" s="334"/>
      <c r="DY9" s="334"/>
      <c r="DZ9" s="334"/>
      <c r="EA9" s="334"/>
      <c r="EB9" s="334"/>
      <c r="EC9" s="334"/>
      <c r="ED9" s="334"/>
      <c r="EE9" s="334"/>
      <c r="EF9" s="334"/>
      <c r="EG9" s="334"/>
      <c r="EH9" s="334"/>
      <c r="EI9" s="334"/>
      <c r="EJ9" s="334"/>
      <c r="EK9" s="334"/>
      <c r="EL9" s="334"/>
      <c r="EM9" s="334"/>
      <c r="EN9" s="334"/>
      <c r="EO9" s="334"/>
      <c r="EP9" s="334"/>
      <c r="EQ9" s="334"/>
      <c r="ER9" s="334"/>
      <c r="ES9" s="334"/>
      <c r="ET9" s="334"/>
      <c r="EU9" s="334"/>
      <c r="EV9" s="334"/>
      <c r="EW9" s="334"/>
      <c r="EX9" s="334"/>
      <c r="EY9" s="334"/>
      <c r="EZ9" s="334"/>
      <c r="FA9" s="334"/>
      <c r="FB9" s="334"/>
      <c r="FC9" s="334"/>
      <c r="FD9" s="334"/>
      <c r="FE9" s="334"/>
      <c r="FF9" s="334"/>
      <c r="FG9" s="334"/>
      <c r="FH9" s="334"/>
      <c r="FI9" s="334"/>
      <c r="FJ9" s="334"/>
      <c r="FK9" s="334"/>
      <c r="FL9" s="334"/>
      <c r="FM9" s="334"/>
      <c r="FN9" s="334"/>
      <c r="FO9" s="334"/>
      <c r="FP9" s="334"/>
      <c r="FQ9" s="334"/>
      <c r="FR9" s="334"/>
      <c r="FS9" s="334"/>
      <c r="FT9" s="334"/>
      <c r="FU9" s="334"/>
      <c r="FV9" s="334"/>
      <c r="FW9" s="334"/>
      <c r="FX9" s="334"/>
      <c r="FY9" s="334"/>
      <c r="FZ9" s="334"/>
      <c r="GA9" s="334"/>
      <c r="GB9" s="334"/>
      <c r="GC9" s="334"/>
      <c r="GD9" s="334"/>
      <c r="GE9" s="334"/>
      <c r="GF9" s="334"/>
      <c r="GG9" s="334"/>
      <c r="GH9" s="334"/>
      <c r="GI9" s="334"/>
      <c r="GJ9" s="334"/>
      <c r="GK9" s="334"/>
      <c r="GL9" s="334"/>
      <c r="GM9" s="334"/>
      <c r="GN9" s="334"/>
      <c r="GO9" s="334"/>
      <c r="GP9" s="334"/>
      <c r="GQ9" s="334"/>
      <c r="GR9" s="334"/>
      <c r="GS9" s="334"/>
      <c r="GT9" s="334"/>
      <c r="GU9" s="334"/>
      <c r="GV9" s="334"/>
      <c r="GW9" s="334"/>
      <c r="GX9" s="334"/>
      <c r="GY9" s="334"/>
      <c r="GZ9" s="334"/>
      <c r="HA9" s="334"/>
      <c r="HB9" s="334"/>
      <c r="HC9" s="334"/>
      <c r="HD9" s="334"/>
      <c r="HE9" s="334"/>
      <c r="HF9" s="334"/>
      <c r="HG9" s="334"/>
      <c r="HH9" s="334"/>
      <c r="HI9" s="334"/>
      <c r="HJ9" s="334"/>
      <c r="HK9" s="334"/>
      <c r="HL9" s="334"/>
      <c r="HM9" s="334"/>
      <c r="HN9" s="334"/>
      <c r="HO9" s="334"/>
      <c r="HP9" s="334"/>
      <c r="HQ9" s="334"/>
      <c r="HR9" s="334"/>
      <c r="HS9" s="334"/>
      <c r="HT9" s="334"/>
      <c r="HU9" s="334"/>
      <c r="HV9" s="334"/>
      <c r="HW9" s="334"/>
    </row>
    <row r="10" s="332" customFormat="1" ht="18" customHeight="1" spans="1:231">
      <c r="A10" s="346">
        <v>502</v>
      </c>
      <c r="B10" s="232" t="s">
        <v>1241</v>
      </c>
      <c r="C10" s="238">
        <f>SUM(C11:C20)</f>
        <v>8659</v>
      </c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334"/>
      <c r="AM10" s="334"/>
      <c r="AN10" s="334"/>
      <c r="AO10" s="334"/>
      <c r="AP10" s="334"/>
      <c r="AQ10" s="334"/>
      <c r="AR10" s="334"/>
      <c r="AS10" s="334"/>
      <c r="AT10" s="334"/>
      <c r="AU10" s="334"/>
      <c r="AV10" s="334"/>
      <c r="AW10" s="334"/>
      <c r="AX10" s="334"/>
      <c r="AY10" s="334"/>
      <c r="AZ10" s="334"/>
      <c r="BA10" s="334"/>
      <c r="BB10" s="334"/>
      <c r="BC10" s="334"/>
      <c r="BD10" s="334"/>
      <c r="BE10" s="334"/>
      <c r="BF10" s="334"/>
      <c r="BG10" s="334"/>
      <c r="BH10" s="334"/>
      <c r="BI10" s="334"/>
      <c r="BJ10" s="334"/>
      <c r="BK10" s="334"/>
      <c r="BL10" s="334"/>
      <c r="BM10" s="334"/>
      <c r="BN10" s="334"/>
      <c r="BO10" s="334"/>
      <c r="BP10" s="334"/>
      <c r="BQ10" s="334"/>
      <c r="BR10" s="334"/>
      <c r="BS10" s="334"/>
      <c r="BT10" s="334"/>
      <c r="BU10" s="334"/>
      <c r="BV10" s="334"/>
      <c r="BW10" s="334"/>
      <c r="BX10" s="334"/>
      <c r="BY10" s="334"/>
      <c r="BZ10" s="334"/>
      <c r="CA10" s="334"/>
      <c r="CB10" s="334"/>
      <c r="CC10" s="334"/>
      <c r="CD10" s="334"/>
      <c r="CE10" s="334"/>
      <c r="CF10" s="334"/>
      <c r="CG10" s="334"/>
      <c r="CH10" s="334"/>
      <c r="CI10" s="334"/>
      <c r="CJ10" s="334"/>
      <c r="CK10" s="334"/>
      <c r="CL10" s="334"/>
      <c r="CM10" s="334"/>
      <c r="CN10" s="334"/>
      <c r="CO10" s="334"/>
      <c r="CP10" s="334"/>
      <c r="CQ10" s="334"/>
      <c r="CR10" s="334"/>
      <c r="CS10" s="334"/>
      <c r="CT10" s="334"/>
      <c r="CU10" s="334"/>
      <c r="CV10" s="334"/>
      <c r="CW10" s="334"/>
      <c r="CX10" s="334"/>
      <c r="CY10" s="334"/>
      <c r="CZ10" s="334"/>
      <c r="DA10" s="334"/>
      <c r="DB10" s="334"/>
      <c r="DC10" s="334"/>
      <c r="DD10" s="334"/>
      <c r="DE10" s="334"/>
      <c r="DF10" s="334"/>
      <c r="DG10" s="334"/>
      <c r="DH10" s="334"/>
      <c r="DI10" s="334"/>
      <c r="DJ10" s="334"/>
      <c r="DK10" s="334"/>
      <c r="DL10" s="334"/>
      <c r="DM10" s="334"/>
      <c r="DN10" s="334"/>
      <c r="DO10" s="334"/>
      <c r="DP10" s="334"/>
      <c r="DQ10" s="334"/>
      <c r="DR10" s="334"/>
      <c r="DS10" s="334"/>
      <c r="DT10" s="334"/>
      <c r="DU10" s="334"/>
      <c r="DV10" s="334"/>
      <c r="DW10" s="334"/>
      <c r="DX10" s="334"/>
      <c r="DY10" s="334"/>
      <c r="DZ10" s="334"/>
      <c r="EA10" s="334"/>
      <c r="EB10" s="334"/>
      <c r="EC10" s="334"/>
      <c r="ED10" s="334"/>
      <c r="EE10" s="334"/>
      <c r="EF10" s="334"/>
      <c r="EG10" s="334"/>
      <c r="EH10" s="334"/>
      <c r="EI10" s="334"/>
      <c r="EJ10" s="334"/>
      <c r="EK10" s="334"/>
      <c r="EL10" s="334"/>
      <c r="EM10" s="334"/>
      <c r="EN10" s="334"/>
      <c r="EO10" s="334"/>
      <c r="EP10" s="334"/>
      <c r="EQ10" s="334"/>
      <c r="ER10" s="334"/>
      <c r="ES10" s="334"/>
      <c r="ET10" s="334"/>
      <c r="EU10" s="334"/>
      <c r="EV10" s="334"/>
      <c r="EW10" s="334"/>
      <c r="EX10" s="334"/>
      <c r="EY10" s="334"/>
      <c r="EZ10" s="334"/>
      <c r="FA10" s="334"/>
      <c r="FB10" s="334"/>
      <c r="FC10" s="334"/>
      <c r="FD10" s="334"/>
      <c r="FE10" s="334"/>
      <c r="FF10" s="334"/>
      <c r="FG10" s="334"/>
      <c r="FH10" s="334"/>
      <c r="FI10" s="334"/>
      <c r="FJ10" s="334"/>
      <c r="FK10" s="334"/>
      <c r="FL10" s="334"/>
      <c r="FM10" s="334"/>
      <c r="FN10" s="334"/>
      <c r="FO10" s="334"/>
      <c r="FP10" s="334"/>
      <c r="FQ10" s="334"/>
      <c r="FR10" s="334"/>
      <c r="FS10" s="334"/>
      <c r="FT10" s="334"/>
      <c r="FU10" s="334"/>
      <c r="FV10" s="334"/>
      <c r="FW10" s="334"/>
      <c r="FX10" s="334"/>
      <c r="FY10" s="334"/>
      <c r="FZ10" s="334"/>
      <c r="GA10" s="334"/>
      <c r="GB10" s="334"/>
      <c r="GC10" s="334"/>
      <c r="GD10" s="334"/>
      <c r="GE10" s="334"/>
      <c r="GF10" s="334"/>
      <c r="GG10" s="334"/>
      <c r="GH10" s="334"/>
      <c r="GI10" s="334"/>
      <c r="GJ10" s="334"/>
      <c r="GK10" s="334"/>
      <c r="GL10" s="334"/>
      <c r="GM10" s="334"/>
      <c r="GN10" s="334"/>
      <c r="GO10" s="334"/>
      <c r="GP10" s="334"/>
      <c r="GQ10" s="334"/>
      <c r="GR10" s="334"/>
      <c r="GS10" s="334"/>
      <c r="GT10" s="334"/>
      <c r="GU10" s="334"/>
      <c r="GV10" s="334"/>
      <c r="GW10" s="334"/>
      <c r="GX10" s="334"/>
      <c r="GY10" s="334"/>
      <c r="GZ10" s="334"/>
      <c r="HA10" s="334"/>
      <c r="HB10" s="334"/>
      <c r="HC10" s="334"/>
      <c r="HD10" s="334"/>
      <c r="HE10" s="334"/>
      <c r="HF10" s="334"/>
      <c r="HG10" s="334"/>
      <c r="HH10" s="334"/>
      <c r="HI10" s="334"/>
      <c r="HJ10" s="334"/>
      <c r="HK10" s="334"/>
      <c r="HL10" s="334"/>
      <c r="HM10" s="334"/>
      <c r="HN10" s="334"/>
      <c r="HO10" s="334"/>
      <c r="HP10" s="334"/>
      <c r="HQ10" s="334"/>
      <c r="HR10" s="334"/>
      <c r="HS10" s="334"/>
      <c r="HT10" s="334"/>
      <c r="HU10" s="334"/>
      <c r="HV10" s="334"/>
      <c r="HW10" s="334"/>
    </row>
    <row r="11" s="333" customFormat="1" ht="18" customHeight="1" spans="1:231">
      <c r="A11" s="346">
        <v>50201</v>
      </c>
      <c r="B11" s="237" t="s">
        <v>1242</v>
      </c>
      <c r="C11" s="233">
        <v>5976</v>
      </c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34"/>
      <c r="Z11" s="334"/>
      <c r="AA11" s="334"/>
      <c r="AB11" s="334"/>
      <c r="AC11" s="334"/>
      <c r="AD11" s="334"/>
      <c r="AE11" s="334"/>
      <c r="AF11" s="334"/>
      <c r="AG11" s="334"/>
      <c r="AH11" s="334"/>
      <c r="AI11" s="334"/>
      <c r="AJ11" s="334"/>
      <c r="AK11" s="334"/>
      <c r="AL11" s="334"/>
      <c r="AM11" s="334"/>
      <c r="AN11" s="334"/>
      <c r="AO11" s="334"/>
      <c r="AP11" s="334"/>
      <c r="AQ11" s="334"/>
      <c r="AR11" s="334"/>
      <c r="AS11" s="334"/>
      <c r="AT11" s="334"/>
      <c r="AU11" s="334"/>
      <c r="AV11" s="334"/>
      <c r="AW11" s="334"/>
      <c r="AX11" s="334"/>
      <c r="AY11" s="334"/>
      <c r="AZ11" s="334"/>
      <c r="BA11" s="334"/>
      <c r="BB11" s="334"/>
      <c r="BC11" s="334"/>
      <c r="BD11" s="334"/>
      <c r="BE11" s="334"/>
      <c r="BF11" s="334"/>
      <c r="BG11" s="334"/>
      <c r="BH11" s="334"/>
      <c r="BI11" s="334"/>
      <c r="BJ11" s="334"/>
      <c r="BK11" s="334"/>
      <c r="BL11" s="334"/>
      <c r="BM11" s="334"/>
      <c r="BN11" s="334"/>
      <c r="BO11" s="334"/>
      <c r="BP11" s="334"/>
      <c r="BQ11" s="334"/>
      <c r="BR11" s="334"/>
      <c r="BS11" s="334"/>
      <c r="BT11" s="334"/>
      <c r="BU11" s="334"/>
      <c r="BV11" s="334"/>
      <c r="BW11" s="334"/>
      <c r="BX11" s="334"/>
      <c r="BY11" s="334"/>
      <c r="BZ11" s="334"/>
      <c r="CA11" s="334"/>
      <c r="CB11" s="334"/>
      <c r="CC11" s="334"/>
      <c r="CD11" s="334"/>
      <c r="CE11" s="334"/>
      <c r="CF11" s="334"/>
      <c r="CG11" s="334"/>
      <c r="CH11" s="334"/>
      <c r="CI11" s="334"/>
      <c r="CJ11" s="334"/>
      <c r="CK11" s="334"/>
      <c r="CL11" s="334"/>
      <c r="CM11" s="334"/>
      <c r="CN11" s="334"/>
      <c r="CO11" s="334"/>
      <c r="CP11" s="334"/>
      <c r="CQ11" s="334"/>
      <c r="CR11" s="334"/>
      <c r="CS11" s="334"/>
      <c r="CT11" s="334"/>
      <c r="CU11" s="334"/>
      <c r="CV11" s="334"/>
      <c r="CW11" s="334"/>
      <c r="CX11" s="334"/>
      <c r="CY11" s="334"/>
      <c r="CZ11" s="334"/>
      <c r="DA11" s="334"/>
      <c r="DB11" s="334"/>
      <c r="DC11" s="334"/>
      <c r="DD11" s="334"/>
      <c r="DE11" s="334"/>
      <c r="DF11" s="334"/>
      <c r="DG11" s="334"/>
      <c r="DH11" s="334"/>
      <c r="DI11" s="334"/>
      <c r="DJ11" s="334"/>
      <c r="DK11" s="334"/>
      <c r="DL11" s="334"/>
      <c r="DM11" s="334"/>
      <c r="DN11" s="334"/>
      <c r="DO11" s="334"/>
      <c r="DP11" s="334"/>
      <c r="DQ11" s="334"/>
      <c r="DR11" s="334"/>
      <c r="DS11" s="334"/>
      <c r="DT11" s="334"/>
      <c r="DU11" s="334"/>
      <c r="DV11" s="334"/>
      <c r="DW11" s="334"/>
      <c r="DX11" s="334"/>
      <c r="DY11" s="334"/>
      <c r="DZ11" s="334"/>
      <c r="EA11" s="334"/>
      <c r="EB11" s="334"/>
      <c r="EC11" s="334"/>
      <c r="ED11" s="334"/>
      <c r="EE11" s="334"/>
      <c r="EF11" s="334"/>
      <c r="EG11" s="334"/>
      <c r="EH11" s="334"/>
      <c r="EI11" s="334"/>
      <c r="EJ11" s="334"/>
      <c r="EK11" s="334"/>
      <c r="EL11" s="334"/>
      <c r="EM11" s="334"/>
      <c r="EN11" s="334"/>
      <c r="EO11" s="334"/>
      <c r="EP11" s="334"/>
      <c r="EQ11" s="334"/>
      <c r="ER11" s="334"/>
      <c r="ES11" s="334"/>
      <c r="ET11" s="334"/>
      <c r="EU11" s="334"/>
      <c r="EV11" s="334"/>
      <c r="EW11" s="334"/>
      <c r="EX11" s="334"/>
      <c r="EY11" s="334"/>
      <c r="EZ11" s="334"/>
      <c r="FA11" s="334"/>
      <c r="FB11" s="334"/>
      <c r="FC11" s="334"/>
      <c r="FD11" s="334"/>
      <c r="FE11" s="334"/>
      <c r="FF11" s="334"/>
      <c r="FG11" s="334"/>
      <c r="FH11" s="334"/>
      <c r="FI11" s="334"/>
      <c r="FJ11" s="334"/>
      <c r="FK11" s="334"/>
      <c r="FL11" s="334"/>
      <c r="FM11" s="334"/>
      <c r="FN11" s="334"/>
      <c r="FO11" s="334"/>
      <c r="FP11" s="334"/>
      <c r="FQ11" s="334"/>
      <c r="FR11" s="334"/>
      <c r="FS11" s="334"/>
      <c r="FT11" s="334"/>
      <c r="FU11" s="334"/>
      <c r="FV11" s="334"/>
      <c r="FW11" s="334"/>
      <c r="FX11" s="334"/>
      <c r="FY11" s="334"/>
      <c r="FZ11" s="334"/>
      <c r="GA11" s="334"/>
      <c r="GB11" s="334"/>
      <c r="GC11" s="334"/>
      <c r="GD11" s="334"/>
      <c r="GE11" s="334"/>
      <c r="GF11" s="334"/>
      <c r="GG11" s="334"/>
      <c r="GH11" s="334"/>
      <c r="GI11" s="334"/>
      <c r="GJ11" s="334"/>
      <c r="GK11" s="334"/>
      <c r="GL11" s="334"/>
      <c r="GM11" s="334"/>
      <c r="GN11" s="334"/>
      <c r="GO11" s="334"/>
      <c r="GP11" s="334"/>
      <c r="GQ11" s="334"/>
      <c r="GR11" s="334"/>
      <c r="GS11" s="334"/>
      <c r="GT11" s="334"/>
      <c r="GU11" s="334"/>
      <c r="GV11" s="334"/>
      <c r="GW11" s="334"/>
      <c r="GX11" s="334"/>
      <c r="GY11" s="334"/>
      <c r="GZ11" s="334"/>
      <c r="HA11" s="334"/>
      <c r="HB11" s="334"/>
      <c r="HC11" s="334"/>
      <c r="HD11" s="334"/>
      <c r="HE11" s="334"/>
      <c r="HF11" s="334"/>
      <c r="HG11" s="334"/>
      <c r="HH11" s="334"/>
      <c r="HI11" s="334"/>
      <c r="HJ11" s="334"/>
      <c r="HK11" s="334"/>
      <c r="HL11" s="334"/>
      <c r="HM11" s="334"/>
      <c r="HN11" s="334"/>
      <c r="HO11" s="334"/>
      <c r="HP11" s="334"/>
      <c r="HQ11" s="334"/>
      <c r="HR11" s="334"/>
      <c r="HS11" s="334"/>
      <c r="HT11" s="334"/>
      <c r="HU11" s="334"/>
      <c r="HV11" s="334"/>
      <c r="HW11" s="334"/>
    </row>
    <row r="12" s="333" customFormat="1" ht="18" customHeight="1" spans="1:231">
      <c r="A12" s="346">
        <v>50202</v>
      </c>
      <c r="B12" s="237" t="s">
        <v>1243</v>
      </c>
      <c r="C12" s="233">
        <v>44</v>
      </c>
      <c r="D12" s="334"/>
      <c r="E12" s="334"/>
      <c r="F12" s="334"/>
      <c r="G12" s="334"/>
      <c r="H12" s="334"/>
      <c r="I12" s="334"/>
      <c r="J12" s="334"/>
      <c r="K12" s="334"/>
      <c r="L12" s="334"/>
      <c r="M12" s="334"/>
      <c r="N12" s="334"/>
      <c r="O12" s="334"/>
      <c r="P12" s="334"/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4"/>
      <c r="AE12" s="334"/>
      <c r="AF12" s="334"/>
      <c r="AG12" s="334"/>
      <c r="AH12" s="334"/>
      <c r="AI12" s="334"/>
      <c r="AJ12" s="334"/>
      <c r="AK12" s="334"/>
      <c r="AL12" s="334"/>
      <c r="AM12" s="334"/>
      <c r="AN12" s="334"/>
      <c r="AO12" s="334"/>
      <c r="AP12" s="334"/>
      <c r="AQ12" s="334"/>
      <c r="AR12" s="334"/>
      <c r="AS12" s="334"/>
      <c r="AT12" s="334"/>
      <c r="AU12" s="334"/>
      <c r="AV12" s="334"/>
      <c r="AW12" s="334"/>
      <c r="AX12" s="334"/>
      <c r="AY12" s="334"/>
      <c r="AZ12" s="334"/>
      <c r="BA12" s="334"/>
      <c r="BB12" s="334"/>
      <c r="BC12" s="334"/>
      <c r="BD12" s="334"/>
      <c r="BE12" s="334"/>
      <c r="BF12" s="334"/>
      <c r="BG12" s="334"/>
      <c r="BH12" s="334"/>
      <c r="BI12" s="334"/>
      <c r="BJ12" s="334"/>
      <c r="BK12" s="334"/>
      <c r="BL12" s="334"/>
      <c r="BM12" s="334"/>
      <c r="BN12" s="334"/>
      <c r="BO12" s="334"/>
      <c r="BP12" s="334"/>
      <c r="BQ12" s="334"/>
      <c r="BR12" s="334"/>
      <c r="BS12" s="334"/>
      <c r="BT12" s="334"/>
      <c r="BU12" s="334"/>
      <c r="BV12" s="334"/>
      <c r="BW12" s="334"/>
      <c r="BX12" s="334"/>
      <c r="BY12" s="334"/>
      <c r="BZ12" s="334"/>
      <c r="CA12" s="334"/>
      <c r="CB12" s="334"/>
      <c r="CC12" s="334"/>
      <c r="CD12" s="334"/>
      <c r="CE12" s="334"/>
      <c r="CF12" s="334"/>
      <c r="CG12" s="334"/>
      <c r="CH12" s="334"/>
      <c r="CI12" s="334"/>
      <c r="CJ12" s="334"/>
      <c r="CK12" s="334"/>
      <c r="CL12" s="334"/>
      <c r="CM12" s="334"/>
      <c r="CN12" s="334"/>
      <c r="CO12" s="334"/>
      <c r="CP12" s="334"/>
      <c r="CQ12" s="334"/>
      <c r="CR12" s="334"/>
      <c r="CS12" s="334"/>
      <c r="CT12" s="334"/>
      <c r="CU12" s="334"/>
      <c r="CV12" s="334"/>
      <c r="CW12" s="334"/>
      <c r="CX12" s="334"/>
      <c r="CY12" s="334"/>
      <c r="CZ12" s="334"/>
      <c r="DA12" s="334"/>
      <c r="DB12" s="334"/>
      <c r="DC12" s="334"/>
      <c r="DD12" s="334"/>
      <c r="DE12" s="334"/>
      <c r="DF12" s="334"/>
      <c r="DG12" s="334"/>
      <c r="DH12" s="334"/>
      <c r="DI12" s="334"/>
      <c r="DJ12" s="334"/>
      <c r="DK12" s="334"/>
      <c r="DL12" s="334"/>
      <c r="DM12" s="334"/>
      <c r="DN12" s="334"/>
      <c r="DO12" s="334"/>
      <c r="DP12" s="334"/>
      <c r="DQ12" s="334"/>
      <c r="DR12" s="334"/>
      <c r="DS12" s="334"/>
      <c r="DT12" s="334"/>
      <c r="DU12" s="334"/>
      <c r="DV12" s="334"/>
      <c r="DW12" s="334"/>
      <c r="DX12" s="334"/>
      <c r="DY12" s="334"/>
      <c r="DZ12" s="334"/>
      <c r="EA12" s="334"/>
      <c r="EB12" s="334"/>
      <c r="EC12" s="334"/>
      <c r="ED12" s="334"/>
      <c r="EE12" s="334"/>
      <c r="EF12" s="334"/>
      <c r="EG12" s="334"/>
      <c r="EH12" s="334"/>
      <c r="EI12" s="334"/>
      <c r="EJ12" s="334"/>
      <c r="EK12" s="334"/>
      <c r="EL12" s="334"/>
      <c r="EM12" s="334"/>
      <c r="EN12" s="334"/>
      <c r="EO12" s="334"/>
      <c r="EP12" s="334"/>
      <c r="EQ12" s="334"/>
      <c r="ER12" s="334"/>
      <c r="ES12" s="334"/>
      <c r="ET12" s="334"/>
      <c r="EU12" s="334"/>
      <c r="EV12" s="334"/>
      <c r="EW12" s="334"/>
      <c r="EX12" s="334"/>
      <c r="EY12" s="334"/>
      <c r="EZ12" s="334"/>
      <c r="FA12" s="334"/>
      <c r="FB12" s="334"/>
      <c r="FC12" s="334"/>
      <c r="FD12" s="334"/>
      <c r="FE12" s="334"/>
      <c r="FF12" s="334"/>
      <c r="FG12" s="334"/>
      <c r="FH12" s="334"/>
      <c r="FI12" s="334"/>
      <c r="FJ12" s="334"/>
      <c r="FK12" s="334"/>
      <c r="FL12" s="334"/>
      <c r="FM12" s="334"/>
      <c r="FN12" s="334"/>
      <c r="FO12" s="334"/>
      <c r="FP12" s="334"/>
      <c r="FQ12" s="334"/>
      <c r="FR12" s="334"/>
      <c r="FS12" s="334"/>
      <c r="FT12" s="334"/>
      <c r="FU12" s="334"/>
      <c r="FV12" s="334"/>
      <c r="FW12" s="334"/>
      <c r="FX12" s="334"/>
      <c r="FY12" s="334"/>
      <c r="FZ12" s="334"/>
      <c r="GA12" s="334"/>
      <c r="GB12" s="334"/>
      <c r="GC12" s="334"/>
      <c r="GD12" s="334"/>
      <c r="GE12" s="334"/>
      <c r="GF12" s="334"/>
      <c r="GG12" s="334"/>
      <c r="GH12" s="334"/>
      <c r="GI12" s="334"/>
      <c r="GJ12" s="334"/>
      <c r="GK12" s="334"/>
      <c r="GL12" s="334"/>
      <c r="GM12" s="334"/>
      <c r="GN12" s="334"/>
      <c r="GO12" s="334"/>
      <c r="GP12" s="334"/>
      <c r="GQ12" s="334"/>
      <c r="GR12" s="334"/>
      <c r="GS12" s="334"/>
      <c r="GT12" s="334"/>
      <c r="GU12" s="334"/>
      <c r="GV12" s="334"/>
      <c r="GW12" s="334"/>
      <c r="GX12" s="334"/>
      <c r="GY12" s="334"/>
      <c r="GZ12" s="334"/>
      <c r="HA12" s="334"/>
      <c r="HB12" s="334"/>
      <c r="HC12" s="334"/>
      <c r="HD12" s="334"/>
      <c r="HE12" s="334"/>
      <c r="HF12" s="334"/>
      <c r="HG12" s="334"/>
      <c r="HH12" s="334"/>
      <c r="HI12" s="334"/>
      <c r="HJ12" s="334"/>
      <c r="HK12" s="334"/>
      <c r="HL12" s="334"/>
      <c r="HM12" s="334"/>
      <c r="HN12" s="334"/>
      <c r="HO12" s="334"/>
      <c r="HP12" s="334"/>
      <c r="HQ12" s="334"/>
      <c r="HR12" s="334"/>
      <c r="HS12" s="334"/>
      <c r="HT12" s="334"/>
      <c r="HU12" s="334"/>
      <c r="HV12" s="334"/>
      <c r="HW12" s="334"/>
    </row>
    <row r="13" s="331" customFormat="1" ht="18" customHeight="1" spans="1:231">
      <c r="A13" s="346">
        <v>50203</v>
      </c>
      <c r="B13" s="237" t="s">
        <v>1244</v>
      </c>
      <c r="C13" s="233">
        <v>53</v>
      </c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4"/>
      <c r="AG13" s="334"/>
      <c r="AH13" s="334"/>
      <c r="AI13" s="334"/>
      <c r="AJ13" s="334"/>
      <c r="AK13" s="334"/>
      <c r="AL13" s="334"/>
      <c r="AM13" s="334"/>
      <c r="AN13" s="334"/>
      <c r="AO13" s="334"/>
      <c r="AP13" s="334"/>
      <c r="AQ13" s="334"/>
      <c r="AR13" s="334"/>
      <c r="AS13" s="334"/>
      <c r="AT13" s="334"/>
      <c r="AU13" s="334"/>
      <c r="AV13" s="334"/>
      <c r="AW13" s="334"/>
      <c r="AX13" s="334"/>
      <c r="AY13" s="334"/>
      <c r="AZ13" s="334"/>
      <c r="BA13" s="334"/>
      <c r="BB13" s="334"/>
      <c r="BC13" s="334"/>
      <c r="BD13" s="334"/>
      <c r="BE13" s="334"/>
      <c r="BF13" s="334"/>
      <c r="BG13" s="334"/>
      <c r="BH13" s="334"/>
      <c r="BI13" s="334"/>
      <c r="BJ13" s="334"/>
      <c r="BK13" s="334"/>
      <c r="BL13" s="334"/>
      <c r="BM13" s="334"/>
      <c r="BN13" s="334"/>
      <c r="BO13" s="334"/>
      <c r="BP13" s="334"/>
      <c r="BQ13" s="334"/>
      <c r="BR13" s="334"/>
      <c r="BS13" s="334"/>
      <c r="BT13" s="334"/>
      <c r="BU13" s="334"/>
      <c r="BV13" s="334"/>
      <c r="BW13" s="334"/>
      <c r="BX13" s="334"/>
      <c r="BY13" s="334"/>
      <c r="BZ13" s="334"/>
      <c r="CA13" s="334"/>
      <c r="CB13" s="334"/>
      <c r="CC13" s="334"/>
      <c r="CD13" s="334"/>
      <c r="CE13" s="334"/>
      <c r="CF13" s="334"/>
      <c r="CG13" s="334"/>
      <c r="CH13" s="334"/>
      <c r="CI13" s="334"/>
      <c r="CJ13" s="334"/>
      <c r="CK13" s="334"/>
      <c r="CL13" s="334"/>
      <c r="CM13" s="334"/>
      <c r="CN13" s="334"/>
      <c r="CO13" s="334"/>
      <c r="CP13" s="334"/>
      <c r="CQ13" s="334"/>
      <c r="CR13" s="334"/>
      <c r="CS13" s="334"/>
      <c r="CT13" s="334"/>
      <c r="CU13" s="334"/>
      <c r="CV13" s="334"/>
      <c r="CW13" s="334"/>
      <c r="CX13" s="334"/>
      <c r="CY13" s="334"/>
      <c r="CZ13" s="334"/>
      <c r="DA13" s="334"/>
      <c r="DB13" s="334"/>
      <c r="DC13" s="334"/>
      <c r="DD13" s="334"/>
      <c r="DE13" s="334"/>
      <c r="DF13" s="334"/>
      <c r="DG13" s="334"/>
      <c r="DH13" s="334"/>
      <c r="DI13" s="334"/>
      <c r="DJ13" s="334"/>
      <c r="DK13" s="334"/>
      <c r="DL13" s="334"/>
      <c r="DM13" s="334"/>
      <c r="DN13" s="334"/>
      <c r="DO13" s="334"/>
      <c r="DP13" s="334"/>
      <c r="DQ13" s="334"/>
      <c r="DR13" s="334"/>
      <c r="DS13" s="334"/>
      <c r="DT13" s="334"/>
      <c r="DU13" s="334"/>
      <c r="DV13" s="334"/>
      <c r="DW13" s="334"/>
      <c r="DX13" s="334"/>
      <c r="DY13" s="334"/>
      <c r="DZ13" s="334"/>
      <c r="EA13" s="334"/>
      <c r="EB13" s="334"/>
      <c r="EC13" s="334"/>
      <c r="ED13" s="334"/>
      <c r="EE13" s="334"/>
      <c r="EF13" s="334"/>
      <c r="EG13" s="334"/>
      <c r="EH13" s="334"/>
      <c r="EI13" s="334"/>
      <c r="EJ13" s="334"/>
      <c r="EK13" s="334"/>
      <c r="EL13" s="334"/>
      <c r="EM13" s="334"/>
      <c r="EN13" s="334"/>
      <c r="EO13" s="334"/>
      <c r="EP13" s="334"/>
      <c r="EQ13" s="334"/>
      <c r="ER13" s="334"/>
      <c r="ES13" s="334"/>
      <c r="ET13" s="334"/>
      <c r="EU13" s="334"/>
      <c r="EV13" s="334"/>
      <c r="EW13" s="334"/>
      <c r="EX13" s="334"/>
      <c r="EY13" s="334"/>
      <c r="EZ13" s="334"/>
      <c r="FA13" s="334"/>
      <c r="FB13" s="334"/>
      <c r="FC13" s="334"/>
      <c r="FD13" s="334"/>
      <c r="FE13" s="334"/>
      <c r="FF13" s="334"/>
      <c r="FG13" s="334"/>
      <c r="FH13" s="334"/>
      <c r="FI13" s="334"/>
      <c r="FJ13" s="334"/>
      <c r="FK13" s="334"/>
      <c r="FL13" s="334"/>
      <c r="FM13" s="334"/>
      <c r="FN13" s="334"/>
      <c r="FO13" s="334"/>
      <c r="FP13" s="334"/>
      <c r="FQ13" s="334"/>
      <c r="FR13" s="334"/>
      <c r="FS13" s="334"/>
      <c r="FT13" s="334"/>
      <c r="FU13" s="334"/>
      <c r="FV13" s="334"/>
      <c r="FW13" s="334"/>
      <c r="FX13" s="334"/>
      <c r="FY13" s="334"/>
      <c r="FZ13" s="334"/>
      <c r="GA13" s="334"/>
      <c r="GB13" s="334"/>
      <c r="GC13" s="334"/>
      <c r="GD13" s="334"/>
      <c r="GE13" s="334"/>
      <c r="GF13" s="334"/>
      <c r="GG13" s="334"/>
      <c r="GH13" s="334"/>
      <c r="GI13" s="334"/>
      <c r="GJ13" s="334"/>
      <c r="GK13" s="334"/>
      <c r="GL13" s="334"/>
      <c r="GM13" s="334"/>
      <c r="GN13" s="334"/>
      <c r="GO13" s="334"/>
      <c r="GP13" s="334"/>
      <c r="GQ13" s="334"/>
      <c r="GR13" s="334"/>
      <c r="GS13" s="334"/>
      <c r="GT13" s="334"/>
      <c r="GU13" s="334"/>
      <c r="GV13" s="334"/>
      <c r="GW13" s="334"/>
      <c r="GX13" s="334"/>
      <c r="GY13" s="334"/>
      <c r="GZ13" s="334"/>
      <c r="HA13" s="334"/>
      <c r="HB13" s="334"/>
      <c r="HC13" s="334"/>
      <c r="HD13" s="334"/>
      <c r="HE13" s="334"/>
      <c r="HF13" s="334"/>
      <c r="HG13" s="334"/>
      <c r="HH13" s="334"/>
      <c r="HI13" s="334"/>
      <c r="HJ13" s="334"/>
      <c r="HK13" s="334"/>
      <c r="HL13" s="334"/>
      <c r="HM13" s="334"/>
      <c r="HN13" s="334"/>
      <c r="HO13" s="334"/>
      <c r="HP13" s="334"/>
      <c r="HQ13" s="334"/>
      <c r="HR13" s="334"/>
      <c r="HS13" s="334"/>
      <c r="HT13" s="334"/>
      <c r="HU13" s="334"/>
      <c r="HV13" s="334"/>
      <c r="HW13" s="334"/>
    </row>
    <row r="14" s="331" customFormat="1" ht="18" customHeight="1" spans="1:231">
      <c r="A14" s="346">
        <v>50204</v>
      </c>
      <c r="B14" s="237" t="s">
        <v>1245</v>
      </c>
      <c r="C14" s="233">
        <v>2</v>
      </c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4"/>
      <c r="AU14" s="334"/>
      <c r="AV14" s="334"/>
      <c r="AW14" s="334"/>
      <c r="AX14" s="334"/>
      <c r="AY14" s="334"/>
      <c r="AZ14" s="334"/>
      <c r="BA14" s="334"/>
      <c r="BB14" s="334"/>
      <c r="BC14" s="334"/>
      <c r="BD14" s="334"/>
      <c r="BE14" s="334"/>
      <c r="BF14" s="334"/>
      <c r="BG14" s="334"/>
      <c r="BH14" s="334"/>
      <c r="BI14" s="334"/>
      <c r="BJ14" s="334"/>
      <c r="BK14" s="334"/>
      <c r="BL14" s="334"/>
      <c r="BM14" s="334"/>
      <c r="BN14" s="334"/>
      <c r="BO14" s="334"/>
      <c r="BP14" s="334"/>
      <c r="BQ14" s="334"/>
      <c r="BR14" s="334"/>
      <c r="BS14" s="334"/>
      <c r="BT14" s="334"/>
      <c r="BU14" s="334"/>
      <c r="BV14" s="334"/>
      <c r="BW14" s="334"/>
      <c r="BX14" s="334"/>
      <c r="BY14" s="334"/>
      <c r="BZ14" s="334"/>
      <c r="CA14" s="334"/>
      <c r="CB14" s="334"/>
      <c r="CC14" s="334"/>
      <c r="CD14" s="334"/>
      <c r="CE14" s="334"/>
      <c r="CF14" s="334"/>
      <c r="CG14" s="334"/>
      <c r="CH14" s="334"/>
      <c r="CI14" s="334"/>
      <c r="CJ14" s="334"/>
      <c r="CK14" s="334"/>
      <c r="CL14" s="334"/>
      <c r="CM14" s="334"/>
      <c r="CN14" s="334"/>
      <c r="CO14" s="334"/>
      <c r="CP14" s="334"/>
      <c r="CQ14" s="334"/>
      <c r="CR14" s="334"/>
      <c r="CS14" s="334"/>
      <c r="CT14" s="334"/>
      <c r="CU14" s="334"/>
      <c r="CV14" s="334"/>
      <c r="CW14" s="334"/>
      <c r="CX14" s="334"/>
      <c r="CY14" s="334"/>
      <c r="CZ14" s="334"/>
      <c r="DA14" s="334"/>
      <c r="DB14" s="334"/>
      <c r="DC14" s="334"/>
      <c r="DD14" s="334"/>
      <c r="DE14" s="334"/>
      <c r="DF14" s="334"/>
      <c r="DG14" s="334"/>
      <c r="DH14" s="334"/>
      <c r="DI14" s="334"/>
      <c r="DJ14" s="334"/>
      <c r="DK14" s="334"/>
      <c r="DL14" s="334"/>
      <c r="DM14" s="334"/>
      <c r="DN14" s="334"/>
      <c r="DO14" s="334"/>
      <c r="DP14" s="334"/>
      <c r="DQ14" s="334"/>
      <c r="DR14" s="334"/>
      <c r="DS14" s="334"/>
      <c r="DT14" s="334"/>
      <c r="DU14" s="334"/>
      <c r="DV14" s="334"/>
      <c r="DW14" s="334"/>
      <c r="DX14" s="334"/>
      <c r="DY14" s="334"/>
      <c r="DZ14" s="334"/>
      <c r="EA14" s="334"/>
      <c r="EB14" s="334"/>
      <c r="EC14" s="334"/>
      <c r="ED14" s="334"/>
      <c r="EE14" s="334"/>
      <c r="EF14" s="334"/>
      <c r="EG14" s="334"/>
      <c r="EH14" s="334"/>
      <c r="EI14" s="334"/>
      <c r="EJ14" s="334"/>
      <c r="EK14" s="334"/>
      <c r="EL14" s="334"/>
      <c r="EM14" s="334"/>
      <c r="EN14" s="334"/>
      <c r="EO14" s="334"/>
      <c r="EP14" s="334"/>
      <c r="EQ14" s="334"/>
      <c r="ER14" s="334"/>
      <c r="ES14" s="334"/>
      <c r="ET14" s="334"/>
      <c r="EU14" s="334"/>
      <c r="EV14" s="334"/>
      <c r="EW14" s="334"/>
      <c r="EX14" s="334"/>
      <c r="EY14" s="334"/>
      <c r="EZ14" s="334"/>
      <c r="FA14" s="334"/>
      <c r="FB14" s="334"/>
      <c r="FC14" s="334"/>
      <c r="FD14" s="334"/>
      <c r="FE14" s="334"/>
      <c r="FF14" s="334"/>
      <c r="FG14" s="334"/>
      <c r="FH14" s="334"/>
      <c r="FI14" s="334"/>
      <c r="FJ14" s="334"/>
      <c r="FK14" s="334"/>
      <c r="FL14" s="334"/>
      <c r="FM14" s="334"/>
      <c r="FN14" s="334"/>
      <c r="FO14" s="334"/>
      <c r="FP14" s="334"/>
      <c r="FQ14" s="334"/>
      <c r="FR14" s="334"/>
      <c r="FS14" s="334"/>
      <c r="FT14" s="334"/>
      <c r="FU14" s="334"/>
      <c r="FV14" s="334"/>
      <c r="FW14" s="334"/>
      <c r="FX14" s="334"/>
      <c r="FY14" s="334"/>
      <c r="FZ14" s="334"/>
      <c r="GA14" s="334"/>
      <c r="GB14" s="334"/>
      <c r="GC14" s="334"/>
      <c r="GD14" s="334"/>
      <c r="GE14" s="334"/>
      <c r="GF14" s="334"/>
      <c r="GG14" s="334"/>
      <c r="GH14" s="334"/>
      <c r="GI14" s="334"/>
      <c r="GJ14" s="334"/>
      <c r="GK14" s="334"/>
      <c r="GL14" s="334"/>
      <c r="GM14" s="334"/>
      <c r="GN14" s="334"/>
      <c r="GO14" s="334"/>
      <c r="GP14" s="334"/>
      <c r="GQ14" s="334"/>
      <c r="GR14" s="334"/>
      <c r="GS14" s="334"/>
      <c r="GT14" s="334"/>
      <c r="GU14" s="334"/>
      <c r="GV14" s="334"/>
      <c r="GW14" s="334"/>
      <c r="GX14" s="334"/>
      <c r="GY14" s="334"/>
      <c r="GZ14" s="334"/>
      <c r="HA14" s="334"/>
      <c r="HB14" s="334"/>
      <c r="HC14" s="334"/>
      <c r="HD14" s="334"/>
      <c r="HE14" s="334"/>
      <c r="HF14" s="334"/>
      <c r="HG14" s="334"/>
      <c r="HH14" s="334"/>
      <c r="HI14" s="334"/>
      <c r="HJ14" s="334"/>
      <c r="HK14" s="334"/>
      <c r="HL14" s="334"/>
      <c r="HM14" s="334"/>
      <c r="HN14" s="334"/>
      <c r="HO14" s="334"/>
      <c r="HP14" s="334"/>
      <c r="HQ14" s="334"/>
      <c r="HR14" s="334"/>
      <c r="HS14" s="334"/>
      <c r="HT14" s="334"/>
      <c r="HU14" s="334"/>
      <c r="HV14" s="334"/>
      <c r="HW14" s="334"/>
    </row>
    <row r="15" s="331" customFormat="1" ht="18" customHeight="1" spans="1:231">
      <c r="A15" s="346">
        <v>50205</v>
      </c>
      <c r="B15" s="237" t="s">
        <v>1246</v>
      </c>
      <c r="C15" s="233">
        <v>162</v>
      </c>
      <c r="D15" s="334"/>
      <c r="E15" s="334"/>
      <c r="F15" s="334"/>
      <c r="G15" s="334"/>
      <c r="H15" s="334"/>
      <c r="I15" s="334"/>
      <c r="J15" s="334"/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334"/>
      <c r="V15" s="334"/>
      <c r="W15" s="334"/>
      <c r="X15" s="334"/>
      <c r="Y15" s="334"/>
      <c r="Z15" s="334"/>
      <c r="AA15" s="334"/>
      <c r="AB15" s="334"/>
      <c r="AC15" s="334"/>
      <c r="AD15" s="334"/>
      <c r="AE15" s="334"/>
      <c r="AF15" s="334"/>
      <c r="AG15" s="334"/>
      <c r="AH15" s="334"/>
      <c r="AI15" s="334"/>
      <c r="AJ15" s="334"/>
      <c r="AK15" s="334"/>
      <c r="AL15" s="334"/>
      <c r="AM15" s="334"/>
      <c r="AN15" s="334"/>
      <c r="AO15" s="334"/>
      <c r="AP15" s="334"/>
      <c r="AQ15" s="334"/>
      <c r="AR15" s="334"/>
      <c r="AS15" s="334"/>
      <c r="AT15" s="334"/>
      <c r="AU15" s="334"/>
      <c r="AV15" s="334"/>
      <c r="AW15" s="334"/>
      <c r="AX15" s="334"/>
      <c r="AY15" s="334"/>
      <c r="AZ15" s="334"/>
      <c r="BA15" s="334"/>
      <c r="BB15" s="334"/>
      <c r="BC15" s="334"/>
      <c r="BD15" s="334"/>
      <c r="BE15" s="334"/>
      <c r="BF15" s="334"/>
      <c r="BG15" s="334"/>
      <c r="BH15" s="334"/>
      <c r="BI15" s="334"/>
      <c r="BJ15" s="334"/>
      <c r="BK15" s="334"/>
      <c r="BL15" s="334"/>
      <c r="BM15" s="334"/>
      <c r="BN15" s="334"/>
      <c r="BO15" s="334"/>
      <c r="BP15" s="334"/>
      <c r="BQ15" s="334"/>
      <c r="BR15" s="334"/>
      <c r="BS15" s="334"/>
      <c r="BT15" s="334"/>
      <c r="BU15" s="334"/>
      <c r="BV15" s="334"/>
      <c r="BW15" s="334"/>
      <c r="BX15" s="334"/>
      <c r="BY15" s="334"/>
      <c r="BZ15" s="334"/>
      <c r="CA15" s="334"/>
      <c r="CB15" s="334"/>
      <c r="CC15" s="334"/>
      <c r="CD15" s="334"/>
      <c r="CE15" s="334"/>
      <c r="CF15" s="334"/>
      <c r="CG15" s="334"/>
      <c r="CH15" s="334"/>
      <c r="CI15" s="334"/>
      <c r="CJ15" s="334"/>
      <c r="CK15" s="334"/>
      <c r="CL15" s="334"/>
      <c r="CM15" s="334"/>
      <c r="CN15" s="334"/>
      <c r="CO15" s="334"/>
      <c r="CP15" s="334"/>
      <c r="CQ15" s="334"/>
      <c r="CR15" s="334"/>
      <c r="CS15" s="334"/>
      <c r="CT15" s="334"/>
      <c r="CU15" s="334"/>
      <c r="CV15" s="334"/>
      <c r="CW15" s="334"/>
      <c r="CX15" s="334"/>
      <c r="CY15" s="334"/>
      <c r="CZ15" s="334"/>
      <c r="DA15" s="334"/>
      <c r="DB15" s="334"/>
      <c r="DC15" s="334"/>
      <c r="DD15" s="334"/>
      <c r="DE15" s="334"/>
      <c r="DF15" s="334"/>
      <c r="DG15" s="334"/>
      <c r="DH15" s="334"/>
      <c r="DI15" s="334"/>
      <c r="DJ15" s="334"/>
      <c r="DK15" s="334"/>
      <c r="DL15" s="334"/>
      <c r="DM15" s="334"/>
      <c r="DN15" s="334"/>
      <c r="DO15" s="334"/>
      <c r="DP15" s="334"/>
      <c r="DQ15" s="334"/>
      <c r="DR15" s="334"/>
      <c r="DS15" s="334"/>
      <c r="DT15" s="334"/>
      <c r="DU15" s="334"/>
      <c r="DV15" s="334"/>
      <c r="DW15" s="334"/>
      <c r="DX15" s="334"/>
      <c r="DY15" s="334"/>
      <c r="DZ15" s="334"/>
      <c r="EA15" s="334"/>
      <c r="EB15" s="334"/>
      <c r="EC15" s="334"/>
      <c r="ED15" s="334"/>
      <c r="EE15" s="334"/>
      <c r="EF15" s="334"/>
      <c r="EG15" s="334"/>
      <c r="EH15" s="334"/>
      <c r="EI15" s="334"/>
      <c r="EJ15" s="334"/>
      <c r="EK15" s="334"/>
      <c r="EL15" s="334"/>
      <c r="EM15" s="334"/>
      <c r="EN15" s="334"/>
      <c r="EO15" s="334"/>
      <c r="EP15" s="334"/>
      <c r="EQ15" s="334"/>
      <c r="ER15" s="334"/>
      <c r="ES15" s="334"/>
      <c r="ET15" s="334"/>
      <c r="EU15" s="334"/>
      <c r="EV15" s="334"/>
      <c r="EW15" s="334"/>
      <c r="EX15" s="334"/>
      <c r="EY15" s="334"/>
      <c r="EZ15" s="334"/>
      <c r="FA15" s="334"/>
      <c r="FB15" s="334"/>
      <c r="FC15" s="334"/>
      <c r="FD15" s="334"/>
      <c r="FE15" s="334"/>
      <c r="FF15" s="334"/>
      <c r="FG15" s="334"/>
      <c r="FH15" s="334"/>
      <c r="FI15" s="334"/>
      <c r="FJ15" s="334"/>
      <c r="FK15" s="334"/>
      <c r="FL15" s="334"/>
      <c r="FM15" s="334"/>
      <c r="FN15" s="334"/>
      <c r="FO15" s="334"/>
      <c r="FP15" s="334"/>
      <c r="FQ15" s="334"/>
      <c r="FR15" s="334"/>
      <c r="FS15" s="334"/>
      <c r="FT15" s="334"/>
      <c r="FU15" s="334"/>
      <c r="FV15" s="334"/>
      <c r="FW15" s="334"/>
      <c r="FX15" s="334"/>
      <c r="FY15" s="334"/>
      <c r="FZ15" s="334"/>
      <c r="GA15" s="334"/>
      <c r="GB15" s="334"/>
      <c r="GC15" s="334"/>
      <c r="GD15" s="334"/>
      <c r="GE15" s="334"/>
      <c r="GF15" s="334"/>
      <c r="GG15" s="334"/>
      <c r="GH15" s="334"/>
      <c r="GI15" s="334"/>
      <c r="GJ15" s="334"/>
      <c r="GK15" s="334"/>
      <c r="GL15" s="334"/>
      <c r="GM15" s="334"/>
      <c r="GN15" s="334"/>
      <c r="GO15" s="334"/>
      <c r="GP15" s="334"/>
      <c r="GQ15" s="334"/>
      <c r="GR15" s="334"/>
      <c r="GS15" s="334"/>
      <c r="GT15" s="334"/>
      <c r="GU15" s="334"/>
      <c r="GV15" s="334"/>
      <c r="GW15" s="334"/>
      <c r="GX15" s="334"/>
      <c r="GY15" s="334"/>
      <c r="GZ15" s="334"/>
      <c r="HA15" s="334"/>
      <c r="HB15" s="334"/>
      <c r="HC15" s="334"/>
      <c r="HD15" s="334"/>
      <c r="HE15" s="334"/>
      <c r="HF15" s="334"/>
      <c r="HG15" s="334"/>
      <c r="HH15" s="334"/>
      <c r="HI15" s="334"/>
      <c r="HJ15" s="334"/>
      <c r="HK15" s="334"/>
      <c r="HL15" s="334"/>
      <c r="HM15" s="334"/>
      <c r="HN15" s="334"/>
      <c r="HO15" s="334"/>
      <c r="HP15" s="334"/>
      <c r="HQ15" s="334"/>
      <c r="HR15" s="334"/>
      <c r="HS15" s="334"/>
      <c r="HT15" s="334"/>
      <c r="HU15" s="334"/>
      <c r="HV15" s="334"/>
      <c r="HW15" s="334"/>
    </row>
    <row r="16" s="331" customFormat="1" ht="18" customHeight="1" spans="1:231">
      <c r="A16" s="346">
        <v>50206</v>
      </c>
      <c r="B16" s="237" t="s">
        <v>1247</v>
      </c>
      <c r="C16" s="233">
        <v>96</v>
      </c>
      <c r="D16" s="334"/>
      <c r="E16" s="334"/>
      <c r="F16" s="334"/>
      <c r="G16" s="334"/>
      <c r="H16" s="334"/>
      <c r="I16" s="334"/>
      <c r="J16" s="334"/>
      <c r="K16" s="334"/>
      <c r="L16" s="334"/>
      <c r="M16" s="334"/>
      <c r="N16" s="334"/>
      <c r="O16" s="334"/>
      <c r="P16" s="334"/>
      <c r="Q16" s="334"/>
      <c r="R16" s="334"/>
      <c r="S16" s="334"/>
      <c r="T16" s="334"/>
      <c r="U16" s="334"/>
      <c r="V16" s="334"/>
      <c r="W16" s="334"/>
      <c r="X16" s="334"/>
      <c r="Y16" s="334"/>
      <c r="Z16" s="334"/>
      <c r="AA16" s="334"/>
      <c r="AB16" s="334"/>
      <c r="AC16" s="334"/>
      <c r="AD16" s="334"/>
      <c r="AE16" s="334"/>
      <c r="AF16" s="334"/>
      <c r="AG16" s="334"/>
      <c r="AH16" s="334"/>
      <c r="AI16" s="334"/>
      <c r="AJ16" s="334"/>
      <c r="AK16" s="334"/>
      <c r="AL16" s="334"/>
      <c r="AM16" s="334"/>
      <c r="AN16" s="334"/>
      <c r="AO16" s="334"/>
      <c r="AP16" s="334"/>
      <c r="AQ16" s="334"/>
      <c r="AR16" s="334"/>
      <c r="AS16" s="334"/>
      <c r="AT16" s="334"/>
      <c r="AU16" s="334"/>
      <c r="AV16" s="334"/>
      <c r="AW16" s="334"/>
      <c r="AX16" s="334"/>
      <c r="AY16" s="334"/>
      <c r="AZ16" s="334"/>
      <c r="BA16" s="334"/>
      <c r="BB16" s="334"/>
      <c r="BC16" s="334"/>
      <c r="BD16" s="334"/>
      <c r="BE16" s="334"/>
      <c r="BF16" s="334"/>
      <c r="BG16" s="334"/>
      <c r="BH16" s="334"/>
      <c r="BI16" s="334"/>
      <c r="BJ16" s="334"/>
      <c r="BK16" s="334"/>
      <c r="BL16" s="334"/>
      <c r="BM16" s="334"/>
      <c r="BN16" s="334"/>
      <c r="BO16" s="334"/>
      <c r="BP16" s="334"/>
      <c r="BQ16" s="334"/>
      <c r="BR16" s="334"/>
      <c r="BS16" s="334"/>
      <c r="BT16" s="334"/>
      <c r="BU16" s="334"/>
      <c r="BV16" s="334"/>
      <c r="BW16" s="334"/>
      <c r="BX16" s="334"/>
      <c r="BY16" s="334"/>
      <c r="BZ16" s="334"/>
      <c r="CA16" s="334"/>
      <c r="CB16" s="334"/>
      <c r="CC16" s="334"/>
      <c r="CD16" s="334"/>
      <c r="CE16" s="334"/>
      <c r="CF16" s="334"/>
      <c r="CG16" s="334"/>
      <c r="CH16" s="334"/>
      <c r="CI16" s="334"/>
      <c r="CJ16" s="334"/>
      <c r="CK16" s="334"/>
      <c r="CL16" s="334"/>
      <c r="CM16" s="334"/>
      <c r="CN16" s="334"/>
      <c r="CO16" s="334"/>
      <c r="CP16" s="334"/>
      <c r="CQ16" s="334"/>
      <c r="CR16" s="334"/>
      <c r="CS16" s="334"/>
      <c r="CT16" s="334"/>
      <c r="CU16" s="334"/>
      <c r="CV16" s="334"/>
      <c r="CW16" s="334"/>
      <c r="CX16" s="334"/>
      <c r="CY16" s="334"/>
      <c r="CZ16" s="334"/>
      <c r="DA16" s="334"/>
      <c r="DB16" s="334"/>
      <c r="DC16" s="334"/>
      <c r="DD16" s="334"/>
      <c r="DE16" s="334"/>
      <c r="DF16" s="334"/>
      <c r="DG16" s="334"/>
      <c r="DH16" s="334"/>
      <c r="DI16" s="334"/>
      <c r="DJ16" s="334"/>
      <c r="DK16" s="334"/>
      <c r="DL16" s="334"/>
      <c r="DM16" s="334"/>
      <c r="DN16" s="334"/>
      <c r="DO16" s="334"/>
      <c r="DP16" s="334"/>
      <c r="DQ16" s="334"/>
      <c r="DR16" s="334"/>
      <c r="DS16" s="334"/>
      <c r="DT16" s="334"/>
      <c r="DU16" s="334"/>
      <c r="DV16" s="334"/>
      <c r="DW16" s="334"/>
      <c r="DX16" s="334"/>
      <c r="DY16" s="334"/>
      <c r="DZ16" s="334"/>
      <c r="EA16" s="334"/>
      <c r="EB16" s="334"/>
      <c r="EC16" s="334"/>
      <c r="ED16" s="334"/>
      <c r="EE16" s="334"/>
      <c r="EF16" s="334"/>
      <c r="EG16" s="334"/>
      <c r="EH16" s="334"/>
      <c r="EI16" s="334"/>
      <c r="EJ16" s="334"/>
      <c r="EK16" s="334"/>
      <c r="EL16" s="334"/>
      <c r="EM16" s="334"/>
      <c r="EN16" s="334"/>
      <c r="EO16" s="334"/>
      <c r="EP16" s="334"/>
      <c r="EQ16" s="334"/>
      <c r="ER16" s="334"/>
      <c r="ES16" s="334"/>
      <c r="ET16" s="334"/>
      <c r="EU16" s="334"/>
      <c r="EV16" s="334"/>
      <c r="EW16" s="334"/>
      <c r="EX16" s="334"/>
      <c r="EY16" s="334"/>
      <c r="EZ16" s="334"/>
      <c r="FA16" s="334"/>
      <c r="FB16" s="334"/>
      <c r="FC16" s="334"/>
      <c r="FD16" s="334"/>
      <c r="FE16" s="334"/>
      <c r="FF16" s="334"/>
      <c r="FG16" s="334"/>
      <c r="FH16" s="334"/>
      <c r="FI16" s="334"/>
      <c r="FJ16" s="334"/>
      <c r="FK16" s="334"/>
      <c r="FL16" s="334"/>
      <c r="FM16" s="334"/>
      <c r="FN16" s="334"/>
      <c r="FO16" s="334"/>
      <c r="FP16" s="334"/>
      <c r="FQ16" s="334"/>
      <c r="FR16" s="334"/>
      <c r="FS16" s="334"/>
      <c r="FT16" s="334"/>
      <c r="FU16" s="334"/>
      <c r="FV16" s="334"/>
      <c r="FW16" s="334"/>
      <c r="FX16" s="334"/>
      <c r="FY16" s="334"/>
      <c r="FZ16" s="334"/>
      <c r="GA16" s="334"/>
      <c r="GB16" s="334"/>
      <c r="GC16" s="334"/>
      <c r="GD16" s="334"/>
      <c r="GE16" s="334"/>
      <c r="GF16" s="334"/>
      <c r="GG16" s="334"/>
      <c r="GH16" s="334"/>
      <c r="GI16" s="334"/>
      <c r="GJ16" s="334"/>
      <c r="GK16" s="334"/>
      <c r="GL16" s="334"/>
      <c r="GM16" s="334"/>
      <c r="GN16" s="334"/>
      <c r="GO16" s="334"/>
      <c r="GP16" s="334"/>
      <c r="GQ16" s="334"/>
      <c r="GR16" s="334"/>
      <c r="GS16" s="334"/>
      <c r="GT16" s="334"/>
      <c r="GU16" s="334"/>
      <c r="GV16" s="334"/>
      <c r="GW16" s="334"/>
      <c r="GX16" s="334"/>
      <c r="GY16" s="334"/>
      <c r="GZ16" s="334"/>
      <c r="HA16" s="334"/>
      <c r="HB16" s="334"/>
      <c r="HC16" s="334"/>
      <c r="HD16" s="334"/>
      <c r="HE16" s="334"/>
      <c r="HF16" s="334"/>
      <c r="HG16" s="334"/>
      <c r="HH16" s="334"/>
      <c r="HI16" s="334"/>
      <c r="HJ16" s="334"/>
      <c r="HK16" s="334"/>
      <c r="HL16" s="334"/>
      <c r="HM16" s="334"/>
      <c r="HN16" s="334"/>
      <c r="HO16" s="334"/>
      <c r="HP16" s="334"/>
      <c r="HQ16" s="334"/>
      <c r="HR16" s="334"/>
      <c r="HS16" s="334"/>
      <c r="HT16" s="334"/>
      <c r="HU16" s="334"/>
      <c r="HV16" s="334"/>
      <c r="HW16" s="334"/>
    </row>
    <row r="17" ht="18" customHeight="1" spans="1:3">
      <c r="A17" s="346">
        <v>50207</v>
      </c>
      <c r="B17" s="237" t="s">
        <v>1248</v>
      </c>
      <c r="C17" s="233">
        <v>0</v>
      </c>
    </row>
    <row r="18" ht="18" customHeight="1" spans="1:3">
      <c r="A18" s="346">
        <v>50208</v>
      </c>
      <c r="B18" s="237" t="s">
        <v>1249</v>
      </c>
      <c r="C18" s="233">
        <v>211</v>
      </c>
    </row>
    <row r="19" ht="18" customHeight="1" spans="1:3">
      <c r="A19" s="346">
        <v>50209</v>
      </c>
      <c r="B19" s="237" t="s">
        <v>1250</v>
      </c>
      <c r="C19" s="233">
        <v>52</v>
      </c>
    </row>
    <row r="20" ht="18" customHeight="1" spans="1:3">
      <c r="A20" s="346">
        <v>50299</v>
      </c>
      <c r="B20" s="237" t="s">
        <v>1251</v>
      </c>
      <c r="C20" s="233">
        <v>2063</v>
      </c>
    </row>
    <row r="21" ht="18" customHeight="1" spans="1:3">
      <c r="A21" s="346">
        <v>503</v>
      </c>
      <c r="B21" s="232" t="s">
        <v>1252</v>
      </c>
      <c r="C21" s="233">
        <f>SUM(C22:C28)</f>
        <v>0</v>
      </c>
    </row>
    <row r="22" ht="18" customHeight="1" spans="1:3">
      <c r="A22" s="346">
        <v>50301</v>
      </c>
      <c r="B22" s="237" t="s">
        <v>1253</v>
      </c>
      <c r="C22" s="233">
        <v>0</v>
      </c>
    </row>
    <row r="23" ht="18" customHeight="1" spans="1:3">
      <c r="A23" s="346">
        <v>50302</v>
      </c>
      <c r="B23" s="237" t="s">
        <v>1254</v>
      </c>
      <c r="C23" s="233"/>
    </row>
    <row r="24" ht="18" customHeight="1" spans="1:3">
      <c r="A24" s="346">
        <v>50303</v>
      </c>
      <c r="B24" s="237" t="s">
        <v>1255</v>
      </c>
      <c r="C24" s="233">
        <v>0</v>
      </c>
    </row>
    <row r="25" ht="18" customHeight="1" spans="1:3">
      <c r="A25" s="346">
        <v>50305</v>
      </c>
      <c r="B25" s="237" t="s">
        <v>1256</v>
      </c>
      <c r="C25" s="233">
        <v>0</v>
      </c>
    </row>
    <row r="26" ht="18" customHeight="1" spans="1:3">
      <c r="A26" s="346">
        <v>50306</v>
      </c>
      <c r="B26" s="237" t="s">
        <v>1257</v>
      </c>
      <c r="C26" s="233"/>
    </row>
    <row r="27" ht="18" customHeight="1" spans="1:3">
      <c r="A27" s="346">
        <v>50307</v>
      </c>
      <c r="B27" s="237" t="s">
        <v>1258</v>
      </c>
      <c r="C27" s="233">
        <v>0</v>
      </c>
    </row>
    <row r="28" ht="18" customHeight="1" spans="1:3">
      <c r="A28" s="346">
        <v>50399</v>
      </c>
      <c r="B28" s="237" t="s">
        <v>1259</v>
      </c>
      <c r="C28" s="233"/>
    </row>
    <row r="29" ht="18" customHeight="1" spans="1:3">
      <c r="A29" s="346">
        <v>504</v>
      </c>
      <c r="B29" s="232" t="s">
        <v>1260</v>
      </c>
      <c r="C29" s="233"/>
    </row>
    <row r="30" ht="18" customHeight="1" spans="1:3">
      <c r="A30" s="346">
        <v>50401</v>
      </c>
      <c r="B30" s="237" t="s">
        <v>1253</v>
      </c>
      <c r="C30" s="233"/>
    </row>
    <row r="31" ht="18" customHeight="1" spans="1:3">
      <c r="A31" s="346">
        <v>50402</v>
      </c>
      <c r="B31" s="237" t="s">
        <v>1254</v>
      </c>
      <c r="C31" s="233"/>
    </row>
    <row r="32" ht="18" customHeight="1" spans="1:3">
      <c r="A32" s="346">
        <v>50403</v>
      </c>
      <c r="B32" s="237" t="s">
        <v>1255</v>
      </c>
      <c r="C32" s="233">
        <v>0</v>
      </c>
    </row>
    <row r="33" ht="18" customHeight="1" spans="1:3">
      <c r="A33" s="346">
        <v>50404</v>
      </c>
      <c r="B33" s="237" t="s">
        <v>1257</v>
      </c>
      <c r="C33" s="233">
        <v>0</v>
      </c>
    </row>
    <row r="34" ht="18" customHeight="1" spans="1:3">
      <c r="A34" s="346">
        <v>50405</v>
      </c>
      <c r="B34" s="237" t="s">
        <v>1258</v>
      </c>
      <c r="C34" s="233">
        <v>0</v>
      </c>
    </row>
    <row r="35" ht="18" customHeight="1" spans="1:3">
      <c r="A35" s="346">
        <v>50499</v>
      </c>
      <c r="B35" s="237" t="s">
        <v>1259</v>
      </c>
      <c r="C35" s="233">
        <v>0</v>
      </c>
    </row>
    <row r="36" ht="18" customHeight="1" spans="1:3">
      <c r="A36" s="346">
        <v>505</v>
      </c>
      <c r="B36" s="232" t="s">
        <v>1261</v>
      </c>
      <c r="C36" s="238">
        <f>SUM(C37:C39)</f>
        <v>179312</v>
      </c>
    </row>
    <row r="37" ht="18" customHeight="1" spans="1:3">
      <c r="A37" s="346">
        <v>50501</v>
      </c>
      <c r="B37" s="237" t="s">
        <v>1262</v>
      </c>
      <c r="C37" s="233">
        <v>163573</v>
      </c>
    </row>
    <row r="38" ht="18" customHeight="1" spans="1:3">
      <c r="A38" s="346">
        <v>50502</v>
      </c>
      <c r="B38" s="237" t="s">
        <v>1263</v>
      </c>
      <c r="C38" s="233">
        <v>15739</v>
      </c>
    </row>
    <row r="39" ht="18" customHeight="1" spans="1:3">
      <c r="A39" s="346">
        <v>50599</v>
      </c>
      <c r="B39" s="237" t="s">
        <v>1264</v>
      </c>
      <c r="C39" s="233">
        <v>0</v>
      </c>
    </row>
    <row r="40" ht="18" customHeight="1" spans="1:3">
      <c r="A40" s="346">
        <v>506</v>
      </c>
      <c r="B40" s="232" t="s">
        <v>1265</v>
      </c>
      <c r="C40" s="233">
        <f>SUM(C41:C42)</f>
        <v>0</v>
      </c>
    </row>
    <row r="41" ht="18" customHeight="1" spans="1:3">
      <c r="A41" s="346">
        <v>50601</v>
      </c>
      <c r="B41" s="237" t="s">
        <v>1266</v>
      </c>
      <c r="C41" s="233"/>
    </row>
    <row r="42" ht="18" customHeight="1" spans="1:3">
      <c r="A42" s="346">
        <v>50602</v>
      </c>
      <c r="B42" s="237" t="s">
        <v>1267</v>
      </c>
      <c r="C42" s="233"/>
    </row>
    <row r="43" ht="18" customHeight="1" spans="1:3">
      <c r="A43" s="346">
        <v>507</v>
      </c>
      <c r="B43" s="232" t="s">
        <v>1268</v>
      </c>
      <c r="C43" s="233">
        <f>SUM(C44:C46)</f>
        <v>0</v>
      </c>
    </row>
    <row r="44" ht="18" customHeight="1" spans="1:3">
      <c r="A44" s="346">
        <v>50701</v>
      </c>
      <c r="B44" s="237" t="s">
        <v>1269</v>
      </c>
      <c r="C44" s="233"/>
    </row>
    <row r="45" ht="18" customHeight="1" spans="1:3">
      <c r="A45" s="346">
        <v>50702</v>
      </c>
      <c r="B45" s="237" t="s">
        <v>1270</v>
      </c>
      <c r="C45" s="233"/>
    </row>
    <row r="46" ht="18" customHeight="1" spans="1:3">
      <c r="A46" s="346">
        <v>50799</v>
      </c>
      <c r="B46" s="237" t="s">
        <v>1271</v>
      </c>
      <c r="C46" s="233"/>
    </row>
    <row r="47" ht="18" customHeight="1" spans="1:3">
      <c r="A47" s="346">
        <v>508</v>
      </c>
      <c r="B47" s="232" t="s">
        <v>1272</v>
      </c>
      <c r="C47" s="233">
        <v>0</v>
      </c>
    </row>
    <row r="48" ht="18" customHeight="1" spans="1:3">
      <c r="A48" s="346">
        <v>50803</v>
      </c>
      <c r="B48" s="237" t="s">
        <v>1273</v>
      </c>
      <c r="C48" s="233">
        <v>0</v>
      </c>
    </row>
    <row r="49" ht="18" customHeight="1" spans="1:3">
      <c r="A49" s="346">
        <v>50804</v>
      </c>
      <c r="B49" s="237" t="s">
        <v>1274</v>
      </c>
      <c r="C49" s="233">
        <v>0</v>
      </c>
    </row>
    <row r="50" ht="18" customHeight="1" spans="1:3">
      <c r="A50" s="346">
        <v>50805</v>
      </c>
      <c r="B50" s="237" t="s">
        <v>1275</v>
      </c>
      <c r="C50" s="233">
        <v>0</v>
      </c>
    </row>
    <row r="51" ht="18" customHeight="1" spans="1:3">
      <c r="A51" s="346">
        <v>50899</v>
      </c>
      <c r="B51" s="237" t="s">
        <v>1276</v>
      </c>
      <c r="C51" s="233">
        <v>0</v>
      </c>
    </row>
    <row r="52" ht="18" customHeight="1" spans="1:3">
      <c r="A52" s="346">
        <v>509</v>
      </c>
      <c r="B52" s="232" t="s">
        <v>1277</v>
      </c>
      <c r="C52" s="238">
        <f>SUM(C53:C57)</f>
        <v>22806</v>
      </c>
    </row>
    <row r="53" ht="18" customHeight="1" spans="1:3">
      <c r="A53" s="346">
        <v>50901</v>
      </c>
      <c r="B53" s="237" t="s">
        <v>1278</v>
      </c>
      <c r="C53" s="233">
        <v>20564</v>
      </c>
    </row>
    <row r="54" ht="18" customHeight="1" spans="1:3">
      <c r="A54" s="346">
        <v>50902</v>
      </c>
      <c r="B54" s="237" t="s">
        <v>1279</v>
      </c>
      <c r="C54" s="233">
        <v>0</v>
      </c>
    </row>
    <row r="55" ht="18" customHeight="1" spans="1:3">
      <c r="A55" s="346">
        <v>50903</v>
      </c>
      <c r="B55" s="237" t="s">
        <v>1280</v>
      </c>
      <c r="C55" s="233">
        <v>0</v>
      </c>
    </row>
    <row r="56" ht="18" customHeight="1" spans="1:3">
      <c r="A56" s="346">
        <v>50905</v>
      </c>
      <c r="B56" s="237" t="s">
        <v>1281</v>
      </c>
      <c r="C56" s="233">
        <v>77</v>
      </c>
    </row>
    <row r="57" ht="18" customHeight="1" spans="1:3">
      <c r="A57" s="346">
        <v>50999</v>
      </c>
      <c r="B57" s="237" t="s">
        <v>1282</v>
      </c>
      <c r="C57" s="233">
        <v>2165</v>
      </c>
    </row>
    <row r="58" ht="18" customHeight="1" spans="1:3">
      <c r="A58" s="346">
        <v>510</v>
      </c>
      <c r="B58" s="232" t="s">
        <v>1283</v>
      </c>
      <c r="C58" s="233">
        <f>SUM(C59:C61)</f>
        <v>0</v>
      </c>
    </row>
    <row r="59" ht="18" customHeight="1" spans="1:3">
      <c r="A59" s="346">
        <v>51002</v>
      </c>
      <c r="B59" s="237" t="s">
        <v>1284</v>
      </c>
      <c r="C59" s="233"/>
    </row>
    <row r="60" ht="18" customHeight="1" spans="1:3">
      <c r="A60" s="346">
        <v>51003</v>
      </c>
      <c r="B60" s="237" t="s">
        <v>1285</v>
      </c>
      <c r="C60" s="233">
        <v>0</v>
      </c>
    </row>
    <row r="61" ht="18" customHeight="1" spans="1:3">
      <c r="A61" s="346">
        <v>51004</v>
      </c>
      <c r="B61" s="348" t="s">
        <v>1286</v>
      </c>
      <c r="C61" s="233"/>
    </row>
    <row r="62" ht="18" customHeight="1" spans="1:3">
      <c r="A62" s="346">
        <v>511</v>
      </c>
      <c r="B62" s="232" t="s">
        <v>1287</v>
      </c>
      <c r="C62" s="233">
        <f>SUM(C63:C66)</f>
        <v>0</v>
      </c>
    </row>
    <row r="63" ht="18" customHeight="1" spans="1:3">
      <c r="A63" s="346">
        <v>51101</v>
      </c>
      <c r="B63" s="237" t="s">
        <v>1288</v>
      </c>
      <c r="C63" s="233"/>
    </row>
    <row r="64" ht="18" customHeight="1" spans="1:3">
      <c r="A64" s="346">
        <v>51102</v>
      </c>
      <c r="B64" s="237" t="s">
        <v>1289</v>
      </c>
      <c r="C64" s="233"/>
    </row>
    <row r="65" ht="18" customHeight="1" spans="1:3">
      <c r="A65" s="346">
        <v>51103</v>
      </c>
      <c r="B65" s="237" t="s">
        <v>1290</v>
      </c>
      <c r="C65" s="233"/>
    </row>
    <row r="66" ht="18" customHeight="1" spans="1:3">
      <c r="A66" s="346">
        <v>51104</v>
      </c>
      <c r="B66" s="237" t="s">
        <v>1291</v>
      </c>
      <c r="C66" s="233">
        <v>0</v>
      </c>
    </row>
    <row r="67" ht="18" customHeight="1" spans="1:3">
      <c r="A67" s="346"/>
      <c r="B67" s="232" t="s">
        <v>1292</v>
      </c>
      <c r="C67" s="233"/>
    </row>
    <row r="68" ht="18" customHeight="1" spans="1:3">
      <c r="A68" s="346"/>
      <c r="B68" s="237" t="s">
        <v>1293</v>
      </c>
      <c r="C68" s="233"/>
    </row>
    <row r="69" ht="18" customHeight="1" spans="1:3">
      <c r="A69" s="346"/>
      <c r="B69" s="237" t="s">
        <v>1294</v>
      </c>
      <c r="C69" s="233"/>
    </row>
    <row r="70" ht="18" customHeight="1" spans="1:3">
      <c r="A70" s="346">
        <v>599</v>
      </c>
      <c r="B70" s="232" t="s">
        <v>1295</v>
      </c>
      <c r="C70" s="233">
        <v>0</v>
      </c>
    </row>
    <row r="71" ht="18" customHeight="1" spans="1:3">
      <c r="A71" s="346">
        <v>59907</v>
      </c>
      <c r="B71" s="237" t="s">
        <v>1296</v>
      </c>
      <c r="C71" s="233">
        <v>0</v>
      </c>
    </row>
    <row r="72" ht="18" customHeight="1" spans="1:3">
      <c r="A72" s="346">
        <v>59908</v>
      </c>
      <c r="B72" s="349" t="s">
        <v>1297</v>
      </c>
      <c r="C72" s="233">
        <v>0</v>
      </c>
    </row>
    <row r="73" ht="18" customHeight="1" spans="1:3">
      <c r="A73" s="346">
        <v>59909</v>
      </c>
      <c r="B73" s="237" t="s">
        <v>1298</v>
      </c>
      <c r="C73" s="233">
        <v>0</v>
      </c>
    </row>
    <row r="74" ht="18" customHeight="1" spans="1:3">
      <c r="A74" s="346">
        <v>59910</v>
      </c>
      <c r="B74" s="237" t="s">
        <v>1299</v>
      </c>
      <c r="C74" s="233">
        <v>0</v>
      </c>
    </row>
    <row r="75" ht="18" customHeight="1" spans="1:3">
      <c r="A75" s="346">
        <v>59999</v>
      </c>
      <c r="B75" s="237" t="s">
        <v>1300</v>
      </c>
      <c r="C75" s="233">
        <v>0</v>
      </c>
    </row>
    <row r="76" ht="18" customHeight="1" spans="2:3">
      <c r="B76" s="350" t="s">
        <v>1301</v>
      </c>
      <c r="C76" s="351">
        <f>C5+C10+C21+C29+C36+C40+C43+C47+C52+C58+C62+C67+C70</f>
        <v>259168</v>
      </c>
    </row>
    <row r="77" ht="18" customHeight="1"/>
    <row r="78" ht="18" customHeight="1"/>
    <row r="79" ht="18" customHeight="1"/>
    <row r="80" ht="24" customHeight="1"/>
    <row r="81" ht="24" customHeight="1"/>
    <row r="82" ht="24" customHeight="1"/>
    <row r="83" ht="24" customHeight="1"/>
  </sheetData>
  <mergeCells count="1">
    <mergeCell ref="B2:C2"/>
  </mergeCells>
  <printOptions horizontalCentered="1"/>
  <pageMargins left="0.472222222222222" right="0.590277777777778" top="0.786805555555556" bottom="0.786805555555556" header="0.590277777777778" footer="0.393055555555556"/>
  <pageSetup paperSize="9" firstPageNumber="0" fitToHeight="0" orientation="portrait" blackAndWhite="1" useFirstPageNumber="1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5"/>
  </sheetPr>
  <dimension ref="A1:IC81"/>
  <sheetViews>
    <sheetView showZeros="0" view="pageBreakPreview" zoomScaleNormal="100" zoomScaleSheetLayoutView="100" workbookViewId="0">
      <selection activeCell="A2" sqref="A2:B2"/>
    </sheetView>
  </sheetViews>
  <sheetFormatPr defaultColWidth="10.075" defaultRowHeight="14.25"/>
  <cols>
    <col min="1" max="1" width="58.0916666666667" style="314" customWidth="1"/>
    <col min="2" max="2" width="26.1083333333333" style="315" customWidth="1"/>
    <col min="3" max="3" width="11.6166666666667" style="315"/>
    <col min="4" max="4" width="49.6333333333333" style="315" customWidth="1"/>
    <col min="5" max="16384" width="10.075" style="315"/>
  </cols>
  <sheetData>
    <row r="1" s="310" customFormat="1" ht="22" customHeight="1" spans="1:1">
      <c r="A1" s="281" t="s">
        <v>1304</v>
      </c>
    </row>
    <row r="2" s="311" customFormat="1" ht="30" customHeight="1" spans="1:2">
      <c r="A2" s="316" t="s">
        <v>1305</v>
      </c>
      <c r="B2" s="317"/>
    </row>
    <row r="3" s="177" customFormat="1" ht="20" customHeight="1" spans="1:2">
      <c r="A3" s="318"/>
      <c r="B3" s="319" t="s">
        <v>2</v>
      </c>
    </row>
    <row r="4" s="178" customFormat="1" ht="24" customHeight="1" spans="1:8">
      <c r="A4" s="320" t="s">
        <v>1306</v>
      </c>
      <c r="B4" s="321" t="s">
        <v>6</v>
      </c>
      <c r="F4" s="322"/>
      <c r="G4" s="322"/>
      <c r="H4" s="322"/>
    </row>
    <row r="5" s="312" customFormat="1" ht="18" customHeight="1" spans="1:237">
      <c r="A5" s="243" t="s">
        <v>1307</v>
      </c>
      <c r="B5" s="238">
        <f>SUM(B6:B11)</f>
        <v>7400</v>
      </c>
      <c r="HV5" s="324"/>
      <c r="HW5" s="324"/>
      <c r="HX5" s="324"/>
      <c r="HY5" s="324"/>
      <c r="HZ5" s="324"/>
      <c r="IA5" s="324"/>
      <c r="IB5" s="324"/>
      <c r="IC5" s="324"/>
    </row>
    <row r="6" s="312" customFormat="1" ht="18" customHeight="1" spans="1:237">
      <c r="A6" s="242" t="s">
        <v>75</v>
      </c>
      <c r="B6" s="233">
        <v>327</v>
      </c>
      <c r="HV6" s="324"/>
      <c r="HW6" s="324"/>
      <c r="HX6" s="324"/>
      <c r="HY6" s="324"/>
      <c r="HZ6" s="324"/>
      <c r="IA6" s="324"/>
      <c r="IB6" s="324"/>
      <c r="IC6" s="324"/>
    </row>
    <row r="7" s="312" customFormat="1" ht="18" customHeight="1" spans="1:237">
      <c r="A7" s="242" t="s">
        <v>77</v>
      </c>
      <c r="B7" s="233">
        <v>1804</v>
      </c>
      <c r="C7" s="323"/>
      <c r="HV7" s="324"/>
      <c r="HW7" s="324"/>
      <c r="HX7" s="324"/>
      <c r="HY7" s="324"/>
      <c r="HZ7" s="324"/>
      <c r="IA7" s="324"/>
      <c r="IB7" s="324"/>
      <c r="IC7" s="324"/>
    </row>
    <row r="8" s="312" customFormat="1" ht="18" customHeight="1" spans="1:237">
      <c r="A8" s="242" t="s">
        <v>79</v>
      </c>
      <c r="B8" s="233">
        <v>3077</v>
      </c>
      <c r="HV8" s="324"/>
      <c r="HW8" s="324"/>
      <c r="HX8" s="324"/>
      <c r="HY8" s="324"/>
      <c r="HZ8" s="324"/>
      <c r="IA8" s="324"/>
      <c r="IB8" s="324"/>
      <c r="IC8" s="324"/>
    </row>
    <row r="9" s="312" customFormat="1" ht="18" customHeight="1" spans="1:237">
      <c r="A9" s="242" t="s">
        <v>81</v>
      </c>
      <c r="B9" s="233">
        <v>15</v>
      </c>
      <c r="HV9" s="324"/>
      <c r="HW9" s="324"/>
      <c r="HX9" s="324"/>
      <c r="HY9" s="324"/>
      <c r="HZ9" s="324"/>
      <c r="IA9" s="324"/>
      <c r="IB9" s="324"/>
      <c r="IC9" s="324"/>
    </row>
    <row r="10" s="312" customFormat="1" ht="18" customHeight="1" spans="1:237">
      <c r="A10" s="242" t="s">
        <v>83</v>
      </c>
      <c r="B10" s="233">
        <v>3385</v>
      </c>
      <c r="HV10" s="324"/>
      <c r="HW10" s="324"/>
      <c r="HX10" s="324"/>
      <c r="HY10" s="324"/>
      <c r="HZ10" s="324"/>
      <c r="IA10" s="324"/>
      <c r="IB10" s="324"/>
      <c r="IC10" s="324"/>
    </row>
    <row r="11" s="312" customFormat="1" ht="18" customHeight="1" spans="1:237">
      <c r="A11" s="242" t="s">
        <v>85</v>
      </c>
      <c r="B11" s="233">
        <v>-1208</v>
      </c>
      <c r="HV11" s="324"/>
      <c r="HW11" s="324"/>
      <c r="HX11" s="324"/>
      <c r="HY11" s="324"/>
      <c r="HZ11" s="324"/>
      <c r="IA11" s="324"/>
      <c r="IB11" s="324"/>
      <c r="IC11" s="324"/>
    </row>
    <row r="12" s="312" customFormat="1" ht="18" customHeight="1" spans="1:237">
      <c r="A12" s="243" t="s">
        <v>1308</v>
      </c>
      <c r="B12" s="238">
        <f>SUM(B13:B50)</f>
        <v>454444</v>
      </c>
      <c r="HV12" s="324"/>
      <c r="HW12" s="324"/>
      <c r="HX12" s="324"/>
      <c r="HY12" s="324"/>
      <c r="HZ12" s="324"/>
      <c r="IA12" s="324"/>
      <c r="IB12" s="324"/>
      <c r="IC12" s="324"/>
    </row>
    <row r="13" s="312" customFormat="1" ht="18" customHeight="1" spans="1:237">
      <c r="A13" s="242" t="s">
        <v>89</v>
      </c>
      <c r="B13" s="233">
        <v>0</v>
      </c>
      <c r="HV13" s="324"/>
      <c r="HW13" s="324"/>
      <c r="HX13" s="324"/>
      <c r="HY13" s="324"/>
      <c r="HZ13" s="324"/>
      <c r="IA13" s="324"/>
      <c r="IB13" s="324"/>
      <c r="IC13" s="324"/>
    </row>
    <row r="14" s="312" customFormat="1" ht="18" customHeight="1" spans="1:237">
      <c r="A14" s="242" t="s">
        <v>91</v>
      </c>
      <c r="B14" s="233">
        <v>148588</v>
      </c>
      <c r="HV14" s="324"/>
      <c r="HW14" s="324"/>
      <c r="HX14" s="324"/>
      <c r="HY14" s="324"/>
      <c r="HZ14" s="324"/>
      <c r="IA14" s="324"/>
      <c r="IB14" s="324"/>
      <c r="IC14" s="324"/>
    </row>
    <row r="15" s="312" customFormat="1" ht="18" customHeight="1" spans="1:237">
      <c r="A15" s="242" t="s">
        <v>93</v>
      </c>
      <c r="B15" s="233">
        <v>41831</v>
      </c>
      <c r="HV15" s="324"/>
      <c r="HW15" s="324"/>
      <c r="HX15" s="324"/>
      <c r="HY15" s="324"/>
      <c r="HZ15" s="324"/>
      <c r="IA15" s="324"/>
      <c r="IB15" s="324"/>
      <c r="IC15" s="324"/>
    </row>
    <row r="16" s="312" customFormat="1" ht="18" customHeight="1" spans="1:237">
      <c r="A16" s="242" t="s">
        <v>95</v>
      </c>
      <c r="B16" s="233">
        <v>24692</v>
      </c>
      <c r="HV16" s="324"/>
      <c r="HW16" s="324"/>
      <c r="HX16" s="324"/>
      <c r="HY16" s="324"/>
      <c r="HZ16" s="324"/>
      <c r="IA16" s="324"/>
      <c r="IB16" s="324"/>
      <c r="IC16" s="324"/>
    </row>
    <row r="17" s="312" customFormat="1" ht="18" customHeight="1" spans="1:237">
      <c r="A17" s="242" t="s">
        <v>97</v>
      </c>
      <c r="B17" s="233">
        <v>2227</v>
      </c>
      <c r="HV17" s="324"/>
      <c r="HW17" s="324"/>
      <c r="HX17" s="324"/>
      <c r="HY17" s="324"/>
      <c r="HZ17" s="324"/>
      <c r="IA17" s="324"/>
      <c r="IB17" s="324"/>
      <c r="IC17" s="324"/>
    </row>
    <row r="18" s="312" customFormat="1" ht="18" customHeight="1" spans="1:237">
      <c r="A18" s="242" t="s">
        <v>99</v>
      </c>
      <c r="B18" s="233">
        <v>0</v>
      </c>
      <c r="HV18" s="324"/>
      <c r="HW18" s="324"/>
      <c r="HX18" s="324"/>
      <c r="HY18" s="324"/>
      <c r="HZ18" s="324"/>
      <c r="IA18" s="324"/>
      <c r="IB18" s="324"/>
      <c r="IC18" s="324"/>
    </row>
    <row r="19" s="312" customFormat="1" ht="18" customHeight="1" spans="1:2">
      <c r="A19" s="242" t="s">
        <v>101</v>
      </c>
      <c r="B19" s="233">
        <v>5378</v>
      </c>
    </row>
    <row r="20" s="312" customFormat="1" ht="18" customHeight="1" spans="1:2">
      <c r="A20" s="242" t="s">
        <v>103</v>
      </c>
      <c r="B20" s="233">
        <v>8487</v>
      </c>
    </row>
    <row r="21" s="312" customFormat="1" ht="18" customHeight="1" spans="1:2">
      <c r="A21" s="242" t="s">
        <v>105</v>
      </c>
      <c r="B21" s="233">
        <v>27085</v>
      </c>
    </row>
    <row r="22" s="312" customFormat="1" ht="18" customHeight="1" spans="1:2">
      <c r="A22" s="242" t="s">
        <v>107</v>
      </c>
      <c r="B22" s="233">
        <v>4092</v>
      </c>
    </row>
    <row r="23" s="312" customFormat="1" ht="18" customHeight="1" spans="1:2">
      <c r="A23" s="242" t="s">
        <v>109</v>
      </c>
      <c r="B23" s="233">
        <v>0</v>
      </c>
    </row>
    <row r="24" s="312" customFormat="1" ht="18" customHeight="1" spans="1:2">
      <c r="A24" s="242" t="s">
        <v>111</v>
      </c>
      <c r="B24" s="233">
        <v>0</v>
      </c>
    </row>
    <row r="25" s="313" customFormat="1" ht="18" customHeight="1" spans="1:2">
      <c r="A25" s="242" t="s">
        <v>113</v>
      </c>
      <c r="B25" s="233">
        <v>35906</v>
      </c>
    </row>
    <row r="26" s="313" customFormat="1" ht="18" customHeight="1" spans="1:2">
      <c r="A26" s="242" t="s">
        <v>115</v>
      </c>
      <c r="B26" s="233">
        <v>0</v>
      </c>
    </row>
    <row r="27" s="313" customFormat="1" ht="18" customHeight="1" spans="1:2">
      <c r="A27" s="242" t="s">
        <v>117</v>
      </c>
      <c r="B27" s="233">
        <v>0</v>
      </c>
    </row>
    <row r="28" s="313" customFormat="1" ht="18" customHeight="1" spans="1:2">
      <c r="A28" s="242" t="s">
        <v>119</v>
      </c>
      <c r="B28" s="233">
        <v>0</v>
      </c>
    </row>
    <row r="29" s="313" customFormat="1" ht="18" customHeight="1" spans="1:2">
      <c r="A29" s="242" t="s">
        <v>121</v>
      </c>
      <c r="B29" s="233">
        <v>1862</v>
      </c>
    </row>
    <row r="30" s="313" customFormat="1" ht="18" customHeight="1" spans="1:2">
      <c r="A30" s="242" t="s">
        <v>123</v>
      </c>
      <c r="B30" s="233">
        <v>23725</v>
      </c>
    </row>
    <row r="31" s="313" customFormat="1" ht="18" customHeight="1" spans="1:2">
      <c r="A31" s="242" t="s">
        <v>125</v>
      </c>
      <c r="B31" s="233">
        <v>48</v>
      </c>
    </row>
    <row r="32" s="313" customFormat="1" ht="18" customHeight="1" spans="1:2">
      <c r="A32" s="242" t="s">
        <v>127</v>
      </c>
      <c r="B32" s="233">
        <v>2101</v>
      </c>
    </row>
    <row r="33" s="313" customFormat="1" ht="18" customHeight="1" spans="1:2">
      <c r="A33" s="242" t="s">
        <v>129</v>
      </c>
      <c r="B33" s="233">
        <v>38980</v>
      </c>
    </row>
    <row r="34" s="313" customFormat="1" ht="18" customHeight="1" spans="1:2">
      <c r="A34" s="242" t="s">
        <v>131</v>
      </c>
      <c r="B34" s="233">
        <v>8113</v>
      </c>
    </row>
    <row r="35" s="313" customFormat="1" ht="18" customHeight="1" spans="1:2">
      <c r="A35" s="242" t="s">
        <v>133</v>
      </c>
      <c r="B35" s="233">
        <v>6525</v>
      </c>
    </row>
    <row r="36" s="313" customFormat="1" ht="18" customHeight="1" spans="1:2">
      <c r="A36" s="242" t="s">
        <v>135</v>
      </c>
      <c r="B36" s="233"/>
    </row>
    <row r="37" s="313" customFormat="1" ht="18" customHeight="1" spans="1:2">
      <c r="A37" s="242" t="s">
        <v>137</v>
      </c>
      <c r="B37" s="233">
        <v>43188</v>
      </c>
    </row>
    <row r="38" s="313" customFormat="1" ht="18" customHeight="1" spans="1:2">
      <c r="A38" s="242" t="s">
        <v>139</v>
      </c>
      <c r="B38" s="233">
        <v>7491</v>
      </c>
    </row>
    <row r="39" s="313" customFormat="1" ht="18" customHeight="1" spans="1:2">
      <c r="A39" s="242" t="s">
        <v>141</v>
      </c>
      <c r="B39" s="233">
        <v>0</v>
      </c>
    </row>
    <row r="40" s="313" customFormat="1" ht="18" customHeight="1" spans="1:2">
      <c r="A40" s="242" t="s">
        <v>143</v>
      </c>
      <c r="B40" s="233">
        <v>0</v>
      </c>
    </row>
    <row r="41" s="313" customFormat="1" ht="18" customHeight="1" spans="1:2">
      <c r="A41" s="242" t="s">
        <v>145</v>
      </c>
      <c r="B41" s="233">
        <v>0</v>
      </c>
    </row>
    <row r="42" s="313" customFormat="1" ht="18" customHeight="1" spans="1:2">
      <c r="A42" s="242" t="s">
        <v>147</v>
      </c>
      <c r="B42" s="233">
        <v>0</v>
      </c>
    </row>
    <row r="43" s="313" customFormat="1" ht="18" customHeight="1" spans="1:2">
      <c r="A43" s="242" t="s">
        <v>149</v>
      </c>
      <c r="B43" s="233">
        <v>20908</v>
      </c>
    </row>
    <row r="44" s="313" customFormat="1" ht="18" customHeight="1" spans="1:2">
      <c r="A44" s="242" t="s">
        <v>151</v>
      </c>
      <c r="B44" s="233">
        <v>0</v>
      </c>
    </row>
    <row r="45" s="313" customFormat="1" ht="18" customHeight="1" spans="1:2">
      <c r="A45" s="242" t="s">
        <v>153</v>
      </c>
      <c r="B45" s="233">
        <v>1262</v>
      </c>
    </row>
    <row r="46" s="313" customFormat="1" ht="18" customHeight="1" spans="1:2">
      <c r="A46" s="242" t="s">
        <v>155</v>
      </c>
      <c r="B46" s="233">
        <v>0</v>
      </c>
    </row>
    <row r="47" s="313" customFormat="1" ht="18" customHeight="1" spans="1:2">
      <c r="A47" s="237" t="s">
        <v>157</v>
      </c>
      <c r="B47" s="233">
        <v>-2086</v>
      </c>
    </row>
    <row r="48" s="313" customFormat="1" ht="18" customHeight="1" spans="1:2">
      <c r="A48" s="242" t="s">
        <v>159</v>
      </c>
      <c r="B48" s="233">
        <v>511</v>
      </c>
    </row>
    <row r="49" s="313" customFormat="1" ht="18" customHeight="1" spans="1:2">
      <c r="A49" s="237" t="s">
        <v>161</v>
      </c>
      <c r="B49" s="233"/>
    </row>
    <row r="50" s="313" customFormat="1" ht="18" customHeight="1" spans="1:2">
      <c r="A50" s="242" t="s">
        <v>163</v>
      </c>
      <c r="B50" s="233">
        <v>3530</v>
      </c>
    </row>
    <row r="51" s="313" customFormat="1" ht="18" customHeight="1" spans="1:2">
      <c r="A51" s="243" t="s">
        <v>1309</v>
      </c>
      <c r="B51" s="238">
        <f>SUM(B52:B72)</f>
        <v>55776</v>
      </c>
    </row>
    <row r="52" s="313" customFormat="1" ht="18" customHeight="1" spans="1:2">
      <c r="A52" s="242" t="s">
        <v>1310</v>
      </c>
      <c r="B52" s="233">
        <v>756</v>
      </c>
    </row>
    <row r="53" s="313" customFormat="1" ht="18" customHeight="1" spans="1:2">
      <c r="A53" s="242" t="s">
        <v>1311</v>
      </c>
      <c r="B53" s="233"/>
    </row>
    <row r="54" s="313" customFormat="1" ht="18" customHeight="1" spans="1:2">
      <c r="A54" s="242" t="s">
        <v>1312</v>
      </c>
      <c r="B54" s="233"/>
    </row>
    <row r="55" s="313" customFormat="1" ht="18" customHeight="1" spans="1:2">
      <c r="A55" s="242" t="s">
        <v>1313</v>
      </c>
      <c r="B55" s="233"/>
    </row>
    <row r="56" s="313" customFormat="1" ht="18" customHeight="1" spans="1:2">
      <c r="A56" s="242" t="s">
        <v>1314</v>
      </c>
      <c r="B56" s="233"/>
    </row>
    <row r="57" s="313" customFormat="1" ht="18" customHeight="1" spans="1:2">
      <c r="A57" s="242" t="s">
        <v>1315</v>
      </c>
      <c r="B57" s="233">
        <v>136</v>
      </c>
    </row>
    <row r="58" s="313" customFormat="1" ht="18" customHeight="1" spans="1:2">
      <c r="A58" s="242" t="s">
        <v>173</v>
      </c>
      <c r="B58" s="233">
        <v>29</v>
      </c>
    </row>
    <row r="59" s="313" customFormat="1" ht="18" customHeight="1" spans="1:2">
      <c r="A59" s="242" t="s">
        <v>1316</v>
      </c>
      <c r="B59" s="233"/>
    </row>
    <row r="60" s="313" customFormat="1" ht="18" customHeight="1" spans="1:2">
      <c r="A60" s="242" t="s">
        <v>175</v>
      </c>
      <c r="B60" s="233">
        <v>802</v>
      </c>
    </row>
    <row r="61" s="313" customFormat="1" ht="18" customHeight="1" spans="1:2">
      <c r="A61" s="242" t="s">
        <v>1317</v>
      </c>
      <c r="B61" s="233">
        <v>4081</v>
      </c>
    </row>
    <row r="62" s="313" customFormat="1" ht="18" customHeight="1" spans="1:2">
      <c r="A62" s="242" t="s">
        <v>1318</v>
      </c>
      <c r="B62" s="233">
        <v>3021</v>
      </c>
    </row>
    <row r="63" s="313" customFormat="1" ht="18" customHeight="1" spans="1:2">
      <c r="A63" s="242" t="s">
        <v>1319</v>
      </c>
      <c r="B63" s="233">
        <v>33132</v>
      </c>
    </row>
    <row r="64" s="313" customFormat="1" ht="18" customHeight="1" spans="1:2">
      <c r="A64" s="242" t="s">
        <v>1320</v>
      </c>
      <c r="B64" s="233"/>
    </row>
    <row r="65" s="313" customFormat="1" ht="18" customHeight="1" spans="1:2">
      <c r="A65" s="242" t="s">
        <v>1321</v>
      </c>
      <c r="B65" s="233">
        <v>238</v>
      </c>
    </row>
    <row r="66" s="313" customFormat="1" ht="18" customHeight="1" spans="1:2">
      <c r="A66" s="242" t="s">
        <v>1322</v>
      </c>
      <c r="B66" s="233">
        <v>100</v>
      </c>
    </row>
    <row r="67" s="313" customFormat="1" ht="18" customHeight="1" spans="1:2">
      <c r="A67" s="242" t="s">
        <v>1323</v>
      </c>
      <c r="B67" s="233"/>
    </row>
    <row r="68" s="313" customFormat="1" ht="18" customHeight="1" spans="1:2">
      <c r="A68" s="242" t="s">
        <v>183</v>
      </c>
      <c r="B68" s="233">
        <v>-27</v>
      </c>
    </row>
    <row r="69" s="313" customFormat="1" ht="18" customHeight="1" spans="1:2">
      <c r="A69" s="242" t="s">
        <v>1324</v>
      </c>
      <c r="B69" s="233">
        <v>10577</v>
      </c>
    </row>
    <row r="70" s="313" customFormat="1" ht="18" customHeight="1" spans="1:2">
      <c r="A70" s="242" t="s">
        <v>1325</v>
      </c>
      <c r="B70" s="233"/>
    </row>
    <row r="71" s="313" customFormat="1" ht="18" customHeight="1" spans="1:2">
      <c r="A71" s="242" t="s">
        <v>186</v>
      </c>
      <c r="B71" s="233">
        <v>2718</v>
      </c>
    </row>
    <row r="72" s="313" customFormat="1" ht="18" customHeight="1" spans="1:2">
      <c r="A72" s="242" t="s">
        <v>1326</v>
      </c>
      <c r="B72" s="233">
        <v>213</v>
      </c>
    </row>
    <row r="73" s="313" customFormat="1" ht="18" customHeight="1" spans="1:2">
      <c r="A73" s="325" t="s">
        <v>1327</v>
      </c>
      <c r="B73" s="238">
        <f>B5+B12+B51</f>
        <v>517620</v>
      </c>
    </row>
    <row r="74" s="313" customFormat="1" ht="24" customHeight="1" spans="1:1">
      <c r="A74" s="326"/>
    </row>
    <row r="75" s="313" customFormat="1" ht="24" customHeight="1" spans="1:1">
      <c r="A75" s="326"/>
    </row>
    <row r="76" s="313" customFormat="1" ht="24" customHeight="1" spans="1:1">
      <c r="A76" s="326"/>
    </row>
    <row r="77" s="313" customFormat="1" ht="24" customHeight="1" spans="1:1">
      <c r="A77" s="326"/>
    </row>
    <row r="78" s="313" customFormat="1" ht="24" customHeight="1" spans="1:1">
      <c r="A78" s="326"/>
    </row>
    <row r="79" s="313" customFormat="1" ht="24" customHeight="1" spans="1:1">
      <c r="A79" s="326"/>
    </row>
    <row r="80" s="313" customFormat="1" ht="24" customHeight="1" spans="1:1">
      <c r="A80" s="326"/>
    </row>
    <row r="81" s="313" customFormat="1" ht="24" customHeight="1" spans="1:1">
      <c r="A81" s="326"/>
    </row>
  </sheetData>
  <mergeCells count="2">
    <mergeCell ref="A2:B2"/>
    <mergeCell ref="F4:H4"/>
  </mergeCells>
  <printOptions horizontalCentered="1"/>
  <pageMargins left="0.590277777777778" right="0.590277777777778" top="0.786805555555556" bottom="0.786805555555556" header="0.590277777777778" footer="0.393055555555556"/>
  <pageSetup paperSize="9" firstPageNumber="0" orientation="portrait" blackAndWhite="1" useFirstPageNumber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2一般预算收入</vt:lpstr>
      <vt:lpstr>3一般预算支出</vt:lpstr>
      <vt:lpstr>4一般预算平衡</vt:lpstr>
      <vt:lpstr>5本级一般预算收入</vt:lpstr>
      <vt:lpstr>6本级一般预算支出</vt:lpstr>
      <vt:lpstr>7本级一般预算平衡</vt:lpstr>
      <vt:lpstr>8本级支出经济分类</vt:lpstr>
      <vt:lpstr>9本级基本支出</vt:lpstr>
      <vt:lpstr>10一般预算补助</vt:lpstr>
      <vt:lpstr>11中省预算内</vt:lpstr>
      <vt:lpstr>12基金收入</vt:lpstr>
      <vt:lpstr>13基金支出</vt:lpstr>
      <vt:lpstr>14基金平衡</vt:lpstr>
      <vt:lpstr>15本级基金收入 </vt:lpstr>
      <vt:lpstr>16本级基金支出 </vt:lpstr>
      <vt:lpstr>17本级基金平衡</vt:lpstr>
      <vt:lpstr>18基金补助</vt:lpstr>
      <vt:lpstr>19国资收入</vt:lpstr>
      <vt:lpstr>20国资支出</vt:lpstr>
      <vt:lpstr>21国资平衡</vt:lpstr>
      <vt:lpstr>22本级国资收入</vt:lpstr>
      <vt:lpstr>23本级国资支出</vt:lpstr>
      <vt:lpstr>24国资平衡</vt:lpstr>
      <vt:lpstr>25国资补助</vt:lpstr>
      <vt:lpstr>26债务限额及余额</vt:lpstr>
      <vt:lpstr>27债务相关情况</vt:lpstr>
      <vt:lpstr>28专项债务</vt:lpstr>
      <vt:lpstr>29债券使用情况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宽善</cp:lastModifiedBy>
  <dcterms:created xsi:type="dcterms:W3CDTF">2018-01-08T02:36:00Z</dcterms:created>
  <cp:lastPrinted>2019-02-12T09:16:00Z</cp:lastPrinted>
  <dcterms:modified xsi:type="dcterms:W3CDTF">2024-07-30T07:07:02Z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false</vt:bool>
  </property>
  <property fmtid="{D5CDD505-2E9C-101B-9397-08002B2CF9AE}" pid="4" name="ICV">
    <vt:lpwstr>D464ACBC4EEB4111883911358F1A9809_12</vt:lpwstr>
  </property>
</Properties>
</file>